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C62192B6-A99E-45C3-BE9C-0E799EE693F5}"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c r="C60" i="8"/>
  <c r="C61" i="8"/>
  <c r="C62" i="8"/>
  <c r="C63" i="8"/>
  <c r="D47" i="8"/>
  <c r="D61" i="8" s="1"/>
  <c r="D63" i="8"/>
  <c r="E63" i="8"/>
  <c r="F63" i="8"/>
  <c r="G63" i="8"/>
  <c r="H63" i="8"/>
  <c r="I63" i="8"/>
  <c r="J63" i="8"/>
  <c r="K63" i="8"/>
  <c r="L63" i="8"/>
  <c r="M63" i="8"/>
  <c r="N63" i="8"/>
  <c r="O63" i="8"/>
  <c r="P63" i="8"/>
  <c r="Q63" i="8"/>
  <c r="R63" i="8"/>
  <c r="B48" i="8"/>
  <c r="B57" i="8" s="1"/>
  <c r="B65" i="8"/>
  <c r="B75" i="8"/>
  <c r="B68" i="8"/>
  <c r="B76" i="8"/>
  <c r="B81" i="8"/>
  <c r="C48" i="8"/>
  <c r="C57" i="8" s="1"/>
  <c r="C65" i="8"/>
  <c r="C75" i="8"/>
  <c r="C68" i="8"/>
  <c r="C76" i="8"/>
  <c r="C81" i="8"/>
  <c r="D65" i="8"/>
  <c r="D75" i="8"/>
  <c r="D68" i="8"/>
  <c r="D76" i="8"/>
  <c r="D81" i="8"/>
  <c r="E65" i="8"/>
  <c r="E75" i="8" s="1"/>
  <c r="E68" i="8"/>
  <c r="E76" i="8" s="1"/>
  <c r="E81" i="8"/>
  <c r="F65" i="8"/>
  <c r="F75" i="8"/>
  <c r="F68" i="8"/>
  <c r="F76" i="8"/>
  <c r="F81" i="8"/>
  <c r="G65" i="8"/>
  <c r="G75" i="8" s="1"/>
  <c r="G68" i="8"/>
  <c r="G76" i="8" s="1"/>
  <c r="G81" i="8"/>
  <c r="H65" i="8"/>
  <c r="H75" i="8"/>
  <c r="H68" i="8"/>
  <c r="H76" i="8"/>
  <c r="H81" i="8"/>
  <c r="I65" i="8"/>
  <c r="I75" i="8" s="1"/>
  <c r="I68" i="8"/>
  <c r="I76" i="8" s="1"/>
  <c r="I81" i="8"/>
  <c r="J65" i="8"/>
  <c r="J75" i="8"/>
  <c r="J68" i="8"/>
  <c r="J76" i="8"/>
  <c r="J81" i="8"/>
  <c r="K65" i="8"/>
  <c r="K75" i="8" s="1"/>
  <c r="K68" i="8"/>
  <c r="K76" i="8" s="1"/>
  <c r="K81" i="8"/>
  <c r="L65" i="8"/>
  <c r="L75" i="8"/>
  <c r="L68" i="8"/>
  <c r="L76" i="8"/>
  <c r="L81" i="8"/>
  <c r="M65" i="8"/>
  <c r="M75" i="8" s="1"/>
  <c r="M68" i="8"/>
  <c r="M76" i="8" s="1"/>
  <c r="M81" i="8"/>
  <c r="N65" i="8"/>
  <c r="N75" i="8"/>
  <c r="N68" i="8"/>
  <c r="N76" i="8"/>
  <c r="N81" i="8"/>
  <c r="O65" i="8"/>
  <c r="O75" i="8" s="1"/>
  <c r="O68" i="8"/>
  <c r="O76" i="8" s="1"/>
  <c r="O81" i="8"/>
  <c r="P65" i="8"/>
  <c r="P75" i="8"/>
  <c r="P68" i="8"/>
  <c r="P76" i="8"/>
  <c r="P81" i="8"/>
  <c r="Q65" i="8"/>
  <c r="Q75" i="8" s="1"/>
  <c r="Q68" i="8"/>
  <c r="Q76" i="8"/>
  <c r="Q81" i="8"/>
  <c r="R65" i="8"/>
  <c r="R75" i="8" s="1"/>
  <c r="R68" i="8"/>
  <c r="R76" i="8"/>
  <c r="R81" i="8"/>
  <c r="S63" i="8"/>
  <c r="S65" i="8"/>
  <c r="S75" i="8" s="1"/>
  <c r="S68" i="8"/>
  <c r="S76" i="8"/>
  <c r="S81" i="8"/>
  <c r="T63" i="8"/>
  <c r="T65" i="8"/>
  <c r="T68" i="8"/>
  <c r="T76" i="8"/>
  <c r="T81" i="8"/>
  <c r="U63" i="8"/>
  <c r="U65" i="8"/>
  <c r="U75" i="8" s="1"/>
  <c r="U68" i="8"/>
  <c r="U76" i="8" s="1"/>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c r="F66" i="8" s="1"/>
  <c r="G66" i="8" s="1"/>
  <c r="H66" i="8" s="1"/>
  <c r="I66" i="8" s="1"/>
  <c r="J66" i="8" s="1"/>
  <c r="K66" i="8" s="1"/>
  <c r="L66" i="8" s="1"/>
  <c r="M66" i="8" s="1"/>
  <c r="N66" i="8" s="1"/>
  <c r="O66" i="8" s="1"/>
  <c r="P66" i="8" s="1"/>
  <c r="Q66" i="8" s="1"/>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64" i="8" l="1"/>
  <c r="C67" i="8" s="1"/>
  <c r="C74" i="8" s="1"/>
  <c r="D48" i="8"/>
  <c r="D57" i="8" s="1"/>
  <c r="D79" i="8" s="1"/>
  <c r="C78" i="8"/>
  <c r="C58" i="8"/>
  <c r="C79" i="8"/>
  <c r="D62" i="8"/>
  <c r="D60" i="8"/>
  <c r="R66" i="8"/>
  <c r="S66" i="8"/>
  <c r="T66" i="8" s="1"/>
  <c r="U66" i="8" s="1"/>
  <c r="V66" i="8" s="1"/>
  <c r="W66" i="8" s="1"/>
  <c r="T75" i="8"/>
  <c r="B79" i="8"/>
  <c r="D59" i="8"/>
  <c r="D58" i="8" s="1"/>
  <c r="B61" i="8"/>
  <c r="B60" i="8"/>
  <c r="E47" i="8"/>
  <c r="C69" i="8" l="1"/>
  <c r="C70" i="8" s="1"/>
  <c r="C71" i="8" s="1"/>
  <c r="D64" i="8"/>
  <c r="D67" i="8" s="1"/>
  <c r="D78" i="8"/>
  <c r="E61" i="8"/>
  <c r="F47" i="8"/>
  <c r="E62" i="8"/>
  <c r="E59" i="8"/>
  <c r="E60" i="8"/>
  <c r="E48" i="8"/>
  <c r="E57" i="8" s="1"/>
  <c r="B58" i="8"/>
  <c r="E58" i="8" l="1"/>
  <c r="E64" i="8" s="1"/>
  <c r="E67" i="8" s="1"/>
  <c r="B64" i="8"/>
  <c r="B67" i="8" s="1"/>
  <c r="B78" i="8"/>
  <c r="D74" i="8"/>
  <c r="D69" i="8"/>
  <c r="E79" i="8"/>
  <c r="F62" i="8"/>
  <c r="F59" i="8"/>
  <c r="F60" i="8"/>
  <c r="F61" i="8"/>
  <c r="G47" i="8"/>
  <c r="F48" i="8"/>
  <c r="F57" i="8" s="1"/>
  <c r="E78" i="8" l="1"/>
  <c r="F79" i="8"/>
  <c r="F58" i="8"/>
  <c r="F64" i="8" s="1"/>
  <c r="F67" i="8" s="1"/>
  <c r="E74" i="8"/>
  <c r="E69" i="8"/>
  <c r="B74" i="8"/>
  <c r="B69" i="8"/>
  <c r="G59" i="8"/>
  <c r="G60" i="8"/>
  <c r="G48" i="8"/>
  <c r="G57" i="8" s="1"/>
  <c r="G61" i="8"/>
  <c r="H47" i="8"/>
  <c r="G62" i="8"/>
  <c r="D70" i="8"/>
  <c r="D71" i="8" s="1"/>
  <c r="G58" i="8" l="1"/>
  <c r="F74" i="8"/>
  <c r="F69" i="8"/>
  <c r="B70" i="8"/>
  <c r="H60" i="8"/>
  <c r="H61" i="8"/>
  <c r="I47" i="8"/>
  <c r="H62" i="8"/>
  <c r="H48" i="8"/>
  <c r="H57" i="8" s="1"/>
  <c r="H59" i="8"/>
  <c r="H58" i="8" s="1"/>
  <c r="G79" i="8"/>
  <c r="G64" i="8"/>
  <c r="G67" i="8" s="1"/>
  <c r="G78" i="8"/>
  <c r="E70" i="8"/>
  <c r="E71" i="8" s="1"/>
  <c r="F78" i="8"/>
  <c r="B77" i="8" l="1"/>
  <c r="B82" i="8" s="1"/>
  <c r="C77" i="8"/>
  <c r="C82" i="8" s="1"/>
  <c r="C85" i="8" s="1"/>
  <c r="H79" i="8"/>
  <c r="H78" i="8"/>
  <c r="H64" i="8"/>
  <c r="H67" i="8" s="1"/>
  <c r="F70" i="8"/>
  <c r="F71" i="8" s="1"/>
  <c r="G74" i="8"/>
  <c r="G69" i="8"/>
  <c r="I61" i="8"/>
  <c r="J47" i="8"/>
  <c r="I62" i="8"/>
  <c r="I59" i="8"/>
  <c r="I60" i="8"/>
  <c r="I48" i="8"/>
  <c r="I57" i="8" s="1"/>
  <c r="B71" i="8"/>
  <c r="I58" i="8" l="1"/>
  <c r="I64" i="8" s="1"/>
  <c r="I67" i="8" s="1"/>
  <c r="B83" i="8"/>
  <c r="C83" i="8"/>
  <c r="C88" i="8" s="1"/>
  <c r="B87" i="8"/>
  <c r="C87" i="8"/>
  <c r="G70" i="8"/>
  <c r="G71" i="8"/>
  <c r="I79" i="8"/>
  <c r="I78" i="8"/>
  <c r="J62" i="8"/>
  <c r="J59" i="8"/>
  <c r="J60" i="8"/>
  <c r="J61" i="8"/>
  <c r="K47" i="8"/>
  <c r="J48" i="8"/>
  <c r="J57" i="8" s="1"/>
  <c r="H74" i="8"/>
  <c r="H69" i="8"/>
  <c r="D77" i="8"/>
  <c r="D82" i="8" s="1"/>
  <c r="D85" i="8" s="1"/>
  <c r="D87" i="8" l="1"/>
  <c r="I74" i="8"/>
  <c r="I69" i="8"/>
  <c r="J79" i="8"/>
  <c r="J58" i="8"/>
  <c r="J64" i="8" s="1"/>
  <c r="J67" i="8" s="1"/>
  <c r="B88" i="8"/>
  <c r="B85" i="8"/>
  <c r="B86" i="8" s="1"/>
  <c r="H70" i="8"/>
  <c r="H71" i="8"/>
  <c r="K59" i="8"/>
  <c r="K60" i="8"/>
  <c r="K48" i="8"/>
  <c r="K57" i="8" s="1"/>
  <c r="K61" i="8"/>
  <c r="L47" i="8"/>
  <c r="K62" i="8"/>
  <c r="D83" i="8"/>
  <c r="D88" i="8" s="1"/>
  <c r="E77" i="8"/>
  <c r="E82" i="8" s="1"/>
  <c r="E87" i="8"/>
  <c r="J78" i="8" l="1"/>
  <c r="J74" i="8"/>
  <c r="J69" i="8"/>
  <c r="F77" i="8"/>
  <c r="G77" i="8" s="1"/>
  <c r="G82" i="8" s="1"/>
  <c r="G85" i="8" s="1"/>
  <c r="E85" i="8"/>
  <c r="L60" i="8"/>
  <c r="L61" i="8"/>
  <c r="M47" i="8"/>
  <c r="L62" i="8"/>
  <c r="L59" i="8"/>
  <c r="L58" i="8" s="1"/>
  <c r="L48" i="8"/>
  <c r="L57" i="8" s="1"/>
  <c r="K58" i="8"/>
  <c r="K64" i="8" s="1"/>
  <c r="K67" i="8" s="1"/>
  <c r="C86" i="8"/>
  <c r="I70" i="8"/>
  <c r="I71" i="8"/>
  <c r="E83" i="8"/>
  <c r="E88" i="8" s="1"/>
  <c r="K79" i="8"/>
  <c r="K78" i="8" l="1"/>
  <c r="K74" i="8"/>
  <c r="K69" i="8"/>
  <c r="C89" i="8"/>
  <c r="D86" i="8"/>
  <c r="D89" i="8" s="1"/>
  <c r="B89" i="8"/>
  <c r="J70" i="8"/>
  <c r="J71" i="8"/>
  <c r="M61" i="8"/>
  <c r="N47" i="8"/>
  <c r="M62" i="8"/>
  <c r="M59" i="8"/>
  <c r="M60" i="8"/>
  <c r="M48" i="8"/>
  <c r="M57" i="8" s="1"/>
  <c r="F82" i="8"/>
  <c r="H77" i="8"/>
  <c r="H82" i="8" s="1"/>
  <c r="H85" i="8" s="1"/>
  <c r="L64" i="8"/>
  <c r="L67" i="8" s="1"/>
  <c r="L79" i="8"/>
  <c r="L78" i="8"/>
  <c r="M58" i="8" l="1"/>
  <c r="M78" i="8" s="1"/>
  <c r="L74" i="8"/>
  <c r="L69" i="8"/>
  <c r="F85" i="8"/>
  <c r="F87" i="8"/>
  <c r="G83" i="8"/>
  <c r="H87" i="8"/>
  <c r="G87" i="8"/>
  <c r="F83" i="8"/>
  <c r="F88" i="8" s="1"/>
  <c r="H83" i="8"/>
  <c r="M64" i="8"/>
  <c r="M67" i="8" s="1"/>
  <c r="M79" i="8"/>
  <c r="N62" i="8"/>
  <c r="N59" i="8"/>
  <c r="N60" i="8"/>
  <c r="N61" i="8"/>
  <c r="O47" i="8"/>
  <c r="N48" i="8"/>
  <c r="N57" i="8" s="1"/>
  <c r="E86" i="8"/>
  <c r="E89" i="8" s="1"/>
  <c r="K70" i="8"/>
  <c r="I77" i="8"/>
  <c r="I82" i="8" s="1"/>
  <c r="I85" i="8" s="1"/>
  <c r="N58" i="8" l="1"/>
  <c r="N64" i="8"/>
  <c r="N67" i="8" s="1"/>
  <c r="N78" i="8"/>
  <c r="N79" i="8"/>
  <c r="M74" i="8"/>
  <c r="M69" i="8"/>
  <c r="F86" i="8"/>
  <c r="J77" i="8"/>
  <c r="J82" i="8" s="1"/>
  <c r="J85" i="8" s="1"/>
  <c r="G88" i="8"/>
  <c r="I87" i="8"/>
  <c r="L70" i="8"/>
  <c r="L71" i="8" s="1"/>
  <c r="K71" i="8"/>
  <c r="H88" i="8"/>
  <c r="I83" i="8"/>
  <c r="I88" i="8" s="1"/>
  <c r="O59" i="8"/>
  <c r="O60" i="8"/>
  <c r="O48" i="8"/>
  <c r="O57" i="8" s="1"/>
  <c r="O61" i="8"/>
  <c r="P47" i="8"/>
  <c r="O62" i="8"/>
  <c r="J83" i="8"/>
  <c r="J88" i="8" s="1"/>
  <c r="K77" i="8" l="1"/>
  <c r="K82" i="8" s="1"/>
  <c r="P60" i="8"/>
  <c r="P61" i="8"/>
  <c r="Q47" i="8"/>
  <c r="P62" i="8"/>
  <c r="P59" i="8"/>
  <c r="P48" i="8"/>
  <c r="P57" i="8" s="1"/>
  <c r="O58" i="8"/>
  <c r="O64" i="8" s="1"/>
  <c r="O67" i="8" s="1"/>
  <c r="K87" i="8"/>
  <c r="J87" i="8"/>
  <c r="M70" i="8"/>
  <c r="M71" i="8" s="1"/>
  <c r="O79" i="8"/>
  <c r="F89" i="8"/>
  <c r="G86" i="8"/>
  <c r="N74" i="8"/>
  <c r="N69" i="8"/>
  <c r="O78" i="8" l="1"/>
  <c r="Q61" i="8"/>
  <c r="R47" i="8"/>
  <c r="Q62" i="8"/>
  <c r="Q59" i="8"/>
  <c r="Q60" i="8"/>
  <c r="Q48" i="8"/>
  <c r="Q57" i="8" s="1"/>
  <c r="K85" i="8"/>
  <c r="N70" i="8"/>
  <c r="O74" i="8"/>
  <c r="O69" i="8"/>
  <c r="P79" i="8"/>
  <c r="G89" i="8"/>
  <c r="H86" i="8"/>
  <c r="K83" i="8"/>
  <c r="K88" i="8" s="1"/>
  <c r="L77" i="8"/>
  <c r="P58" i="8"/>
  <c r="P78" i="8" s="1"/>
  <c r="P64" i="8" l="1"/>
  <c r="P67" i="8" s="1"/>
  <c r="Q58" i="8"/>
  <c r="L82" i="8"/>
  <c r="M77" i="8"/>
  <c r="M82" i="8" s="1"/>
  <c r="O70" i="8"/>
  <c r="O71" i="8"/>
  <c r="N71" i="8"/>
  <c r="Q64" i="8"/>
  <c r="Q67" i="8" s="1"/>
  <c r="Q79" i="8"/>
  <c r="Q78" i="8"/>
  <c r="R62" i="8"/>
  <c r="R59" i="8"/>
  <c r="R60" i="8"/>
  <c r="B29" i="8" s="1"/>
  <c r="R61" i="8"/>
  <c r="S47" i="8"/>
  <c r="R48" i="8"/>
  <c r="R57" i="8" s="1"/>
  <c r="H89" i="8"/>
  <c r="I86" i="8"/>
  <c r="B32" i="8" l="1"/>
  <c r="N77" i="8"/>
  <c r="N82" i="8" s="1"/>
  <c r="N85" i="8" s="1"/>
  <c r="N87" i="8"/>
  <c r="R79" i="8"/>
  <c r="Q74" i="8"/>
  <c r="Q69" i="8"/>
  <c r="I89" i="8"/>
  <c r="J86" i="8"/>
  <c r="P74" i="8"/>
  <c r="P69" i="8"/>
  <c r="R58" i="8"/>
  <c r="B26" i="8" s="1"/>
  <c r="M85" i="8"/>
  <c r="M83" i="8"/>
  <c r="M87" i="8"/>
  <c r="S60" i="8"/>
  <c r="T47" i="8"/>
  <c r="S48" i="8"/>
  <c r="S57" i="8" s="1"/>
  <c r="S61" i="8"/>
  <c r="S59" i="8"/>
  <c r="S62" i="8"/>
  <c r="L85" i="8"/>
  <c r="L87" i="8"/>
  <c r="L83" i="8"/>
  <c r="L88" i="8" s="1"/>
  <c r="N83" i="8" l="1"/>
  <c r="N88" i="8" s="1"/>
  <c r="S58" i="8"/>
  <c r="S78" i="8" s="1"/>
  <c r="O77" i="8"/>
  <c r="O82" i="8" s="1"/>
  <c r="O85" i="8"/>
  <c r="O87" i="8"/>
  <c r="O83" i="8"/>
  <c r="O88" i="8" s="1"/>
  <c r="J89" i="8"/>
  <c r="K86" i="8"/>
  <c r="K89" i="8" s="1"/>
  <c r="L86" i="8"/>
  <c r="L89" i="8" s="1"/>
  <c r="S64" i="8"/>
  <c r="S67" i="8" s="1"/>
  <c r="S79" i="8"/>
  <c r="M88" i="8"/>
  <c r="R64" i="8"/>
  <c r="R67" i="8" s="1"/>
  <c r="T60" i="8"/>
  <c r="U47" i="8"/>
  <c r="T48" i="8"/>
  <c r="T57" i="8" s="1"/>
  <c r="T61" i="8"/>
  <c r="T62" i="8"/>
  <c r="T59" i="8"/>
  <c r="T58" i="8" s="1"/>
  <c r="M86" i="8"/>
  <c r="M89" i="8" s="1"/>
  <c r="P70" i="8"/>
  <c r="P77" i="8" s="1"/>
  <c r="P82" i="8" s="1"/>
  <c r="Q70" i="8"/>
  <c r="Q71" i="8"/>
  <c r="R78" i="8"/>
  <c r="P71" i="8" l="1"/>
  <c r="Q77" i="8"/>
  <c r="Q82" i="8" s="1"/>
  <c r="Q85" i="8" s="1"/>
  <c r="Q87" i="8"/>
  <c r="Q83" i="8"/>
  <c r="O86" i="8"/>
  <c r="O89" i="8" s="1"/>
  <c r="U60" i="8"/>
  <c r="V47" i="8"/>
  <c r="U48" i="8"/>
  <c r="U57" i="8" s="1"/>
  <c r="U61" i="8"/>
  <c r="U59" i="8"/>
  <c r="U62" i="8"/>
  <c r="N86" i="8"/>
  <c r="N89" i="8" s="1"/>
  <c r="T64" i="8"/>
  <c r="T67" i="8" s="1"/>
  <c r="T78" i="8"/>
  <c r="T79" i="8"/>
  <c r="R74" i="8"/>
  <c r="R69" i="8"/>
  <c r="S74" i="8"/>
  <c r="S69" i="8"/>
  <c r="P85" i="8"/>
  <c r="P87" i="8"/>
  <c r="P83" i="8"/>
  <c r="P88" i="8" s="1"/>
  <c r="Q88" i="8" l="1"/>
  <c r="R70" i="8"/>
  <c r="R77" i="8" s="1"/>
  <c r="T74" i="8"/>
  <c r="T69" i="8"/>
  <c r="P86" i="8"/>
  <c r="P89" i="8" s="1"/>
  <c r="R82" i="8"/>
  <c r="U79" i="8"/>
  <c r="S70" i="8"/>
  <c r="S77" i="8" s="1"/>
  <c r="S82" i="8" s="1"/>
  <c r="V60" i="8"/>
  <c r="W47" i="8"/>
  <c r="V48" i="8"/>
  <c r="V57" i="8" s="1"/>
  <c r="V61" i="8"/>
  <c r="V59" i="8"/>
  <c r="V62" i="8"/>
  <c r="U58" i="8"/>
  <c r="U78" i="8" s="1"/>
  <c r="Q86" i="8"/>
  <c r="Q89" i="8" s="1"/>
  <c r="V58" i="8" l="1"/>
  <c r="T70" i="8"/>
  <c r="T77" i="8" s="1"/>
  <c r="T82" i="8" s="1"/>
  <c r="S85" i="8"/>
  <c r="S87" i="8"/>
  <c r="S83" i="8"/>
  <c r="V64" i="8"/>
  <c r="V67" i="8" s="1"/>
  <c r="V78" i="8"/>
  <c r="V79" i="8"/>
  <c r="R85" i="8"/>
  <c r="R86" i="8" s="1"/>
  <c r="R83" i="8"/>
  <c r="R88" i="8" s="1"/>
  <c r="R87" i="8"/>
  <c r="S71" i="8"/>
  <c r="U64" i="8"/>
  <c r="U67" i="8" s="1"/>
  <c r="W60" i="8"/>
  <c r="W48" i="8"/>
  <c r="W57" i="8" s="1"/>
  <c r="W61" i="8"/>
  <c r="W59" i="8"/>
  <c r="W62" i="8"/>
  <c r="R71" i="8"/>
  <c r="S88" i="8" l="1"/>
  <c r="T85" i="8"/>
  <c r="T87" i="8"/>
  <c r="T83" i="8"/>
  <c r="T88" i="8" s="1"/>
  <c r="S86" i="8"/>
  <c r="S89" i="8" s="1"/>
  <c r="U74" i="8"/>
  <c r="U69" i="8"/>
  <c r="R89" i="8"/>
  <c r="G28" i="8"/>
  <c r="W79" i="8"/>
  <c r="W58" i="8"/>
  <c r="W78" i="8" s="1"/>
  <c r="V74" i="8"/>
  <c r="V69" i="8"/>
  <c r="T71" i="8"/>
  <c r="W64" i="8" l="1"/>
  <c r="W67" i="8" s="1"/>
  <c r="T86" i="8"/>
  <c r="T89" i="8" s="1"/>
  <c r="V70" i="8"/>
  <c r="U70" i="8"/>
  <c r="U77" i="8" s="1"/>
  <c r="U71" i="8"/>
  <c r="W74" i="8"/>
  <c r="W69" i="8"/>
  <c r="U82" i="8"/>
  <c r="V77" i="8" l="1"/>
  <c r="V82" i="8" s="1"/>
  <c r="V85" i="8" s="1"/>
  <c r="V83" i="8"/>
  <c r="V87" i="8"/>
  <c r="U85" i="8"/>
  <c r="U86" i="8" s="1"/>
  <c r="U89" i="8" s="1"/>
  <c r="U83" i="8"/>
  <c r="U88" i="8" s="1"/>
  <c r="U87" i="8"/>
  <c r="W70" i="8"/>
  <c r="W77" i="8" s="1"/>
  <c r="W82" i="8" s="1"/>
  <c r="V71" i="8"/>
  <c r="V88" i="8" l="1"/>
  <c r="W85" i="8"/>
  <c r="W87" i="8"/>
  <c r="W83" i="8"/>
  <c r="W88" i="8" s="1"/>
  <c r="G26" i="8" s="1"/>
  <c r="W71" i="8"/>
  <c r="V86" i="8"/>
  <c r="V89" i="8" s="1"/>
  <c r="W86" i="8" l="1"/>
  <c r="W89" i="8" s="1"/>
  <c r="G27" i="8" s="1"/>
</calcChain>
</file>

<file path=xl/sharedStrings.xml><?xml version="1.0" encoding="utf-8"?>
<sst xmlns="http://schemas.openxmlformats.org/spreadsheetml/2006/main" count="1138" uniqueCount="575">
  <si>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</si>
  <si>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</si>
  <si>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</si>
  <si>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</si>
  <si>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</si>
  <si>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</si>
  <si>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</si>
  <si>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</si>
  <si>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</si>
  <si>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</si>
  <si>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</si>
  <si>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</si>
  <si>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</si>
  <si>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</si>
  <si>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</si>
  <si>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</si>
  <si>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</si>
  <si>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</si>
  <si>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</si>
  <si>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</si>
  <si>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</si>
  <si>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</si>
  <si>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</si>
  <si>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</si>
  <si>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</si>
  <si>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</si>
  <si>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</si>
  <si>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</si>
  <si>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</si>
  <si>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</si>
  <si>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</si>
  <si>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</si>
  <si>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</si>
  <si>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</si>
  <si>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</si>
  <si>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</si>
  <si>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</si>
  <si>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</si>
  <si>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</si>
  <si>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</si>
  <si>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</si>
  <si>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</si>
  <si>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</si>
  <si>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</si>
  <si>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</si>
  <si>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</si>
  <si>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</si>
  <si>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</si>
  <si>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</si>
  <si>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</si>
  <si>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</si>
  <si>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</si>
  <si>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</si>
  <si>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</si>
  <si>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</si>
  <si>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</si>
  <si>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</si>
  <si>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</si>
  <si>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</si>
  <si>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</si>
  <si>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</si>
  <si>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</si>
  <si>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</si>
  <si>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</si>
  <si>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</si>
  <si>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</si>
  <si>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</si>
  <si>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</si>
  <si>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</si>
  <si>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</si>
  <si>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</si>
  <si>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</si>
  <si>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</si>
  <si>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</si>
  <si>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</si>
  <si>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</si>
  <si>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</si>
  <si>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</si>
  <si>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</si>
  <si>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</si>
  <si>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</si>
  <si>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</si>
  <si>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</si>
  <si>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</si>
  <si>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</si>
  <si>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</si>
  <si>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</si>
  <si>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</si>
  <si>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</si>
  <si>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</si>
  <si>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</si>
  <si>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</si>
  <si>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</si>
  <si>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</si>
  <si>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</si>
  <si>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</si>
  <si>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</si>
  <si>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</si>
  <si>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</si>
  <si>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</si>
  <si>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</si>
  <si>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</si>
  <si>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</si>
  <si>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</si>
  <si>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</si>
  <si>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</si>
  <si>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</si>
  <si>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</si>
  <si>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</si>
  <si>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</si>
  <si>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</si>
  <si>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</si>
  <si>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</si>
  <si>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</si>
  <si>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</si>
  <si>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</si>
  <si>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</si>
  <si>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</si>
  <si>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</si>
  <si>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</si>
  <si>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</si>
  <si>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</si>
  <si>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</si>
  <si>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</si>
  <si>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</si>
  <si>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</si>
  <si>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</si>
  <si>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</si>
  <si>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</si>
  <si>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</si>
  <si>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</si>
  <si>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</si>
  <si>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</si>
  <si>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</si>
  <si>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</si>
  <si>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</si>
  <si>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</si>
  <si>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</si>
  <si>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</si>
  <si>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</si>
  <si>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</si>
  <si>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</si>
  <si>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</si>
  <si>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</si>
  <si>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</si>
  <si>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</si>
  <si>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</si>
  <si>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</si>
  <si>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</si>
  <si>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</si>
  <si>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</si>
  <si>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</si>
  <si>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</si>
  <si>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</si>
  <si>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</si>
  <si>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</si>
  <si>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</si>
  <si>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</si>
  <si>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</si>
  <si>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</si>
  <si>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</si>
  <si>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</si>
  <si>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</si>
  <si>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</si>
  <si>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</si>
  <si>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</si>
  <si>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</si>
  <si>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</si>
  <si>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</si>
  <si>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</si>
  <si>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</si>
  <si>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</si>
  <si>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</si>
  <si>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</si>
  <si>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</si>
  <si>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</si>
  <si>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</si>
  <si>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</si>
  <si>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</si>
  <si>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</si>
  <si>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</si>
  <si>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</si>
  <si>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</si>
  <si>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</si>
  <si>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</si>
  <si>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</si>
  <si>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</si>
  <si>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</si>
  <si>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</si>
  <si>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</si>
  <si>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</si>
  <si>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</si>
  <si>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</si>
  <si>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</si>
  <si>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</si>
  <si>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</si>
  <si>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</si>
  <si>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</si>
  <si>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</si>
  <si>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</si>
  <si>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</si>
  <si>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</si>
  <si>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</si>
  <si>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</si>
  <si>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</si>
  <si>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</si>
  <si>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</si>
  <si>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</si>
  <si>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</si>
  <si>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</si>
  <si>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</si>
  <si>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</si>
  <si>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</si>
  <si>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</si>
  <si>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</si>
  <si>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</si>
  <si>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</si>
  <si>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</si>
  <si>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</si>
  <si>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</si>
  <si>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</si>
  <si>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</si>
  <si>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</si>
  <si>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</si>
  <si>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</si>
  <si>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</si>
  <si>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</si>
  <si>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</si>
  <si>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</si>
  <si>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</si>
  <si>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</si>
  <si>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</si>
  <si>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</si>
  <si>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</si>
  <si>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</si>
  <si>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</si>
  <si>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</si>
  <si>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</si>
  <si>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</si>
  <si>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</si>
  <si>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</si>
  <si>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</si>
  <si>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</si>
  <si>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</si>
  <si>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</si>
  <si>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</si>
  <si>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</si>
  <si>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</si>
  <si>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</si>
  <si>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</si>
  <si>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</si>
  <si>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</si>
  <si>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</si>
  <si>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</si>
  <si>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</si>
  <si>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</si>
  <si>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</si>
  <si>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</si>
  <si>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</si>
  <si>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</si>
  <si>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</si>
  <si>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</si>
  <si>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</si>
  <si>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</si>
  <si>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</si>
  <si>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</si>
  <si>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</si>
  <si>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</si>
  <si>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</si>
  <si>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</si>
  <si>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</si>
  <si>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</si>
  <si>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</si>
  <si>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</si>
  <si>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</si>
  <si>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</si>
  <si>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</si>
  <si>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</si>
  <si>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</si>
  <si>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</si>
  <si>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</si>
  <si>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</si>
  <si>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</si>
  <si>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</si>
  <si>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</si>
  <si>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</si>
  <si>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</si>
  <si>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</si>
  <si>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</si>
  <si>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</si>
  <si>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</si>
  <si>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</si>
  <si>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</si>
  <si>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</si>
  <si>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</si>
  <si>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</si>
  <si>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</si>
  <si>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</si>
  <si>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</si>
  <si>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</si>
  <si>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</si>
  <si>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</si>
  <si>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</si>
  <si>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</si>
  <si>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</si>
  <si>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</si>
  <si>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</si>
  <si>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</si>
  <si>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</si>
  <si>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</si>
  <si>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</si>
  <si>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</si>
  <si>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</si>
  <si>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</si>
  <si>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</si>
  <si>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</si>
  <si>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</si>
  <si>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</si>
  <si>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</si>
  <si>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</si>
  <si>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</si>
  <si>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</si>
  <si>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</si>
  <si>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</si>
  <si>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</si>
  <si>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</si>
  <si>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</si>
  <si>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</si>
  <si>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</si>
  <si>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</si>
  <si>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</si>
  <si>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</si>
  <si>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</si>
  <si>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</si>
  <si>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</si>
  <si>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</si>
  <si>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</si>
  <si>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</si>
  <si>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</si>
  <si>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</si>
  <si>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</si>
  <si>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</si>
  <si>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</si>
  <si>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</si>
  <si>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</si>
  <si>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</si>
  <si>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</si>
  <si>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</si>
  <si>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</si>
  <si>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</si>
  <si>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</si>
  <si>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</si>
  <si>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</si>
  <si>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</si>
  <si>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</si>
  <si>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</si>
  <si>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</si>
  <si>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</si>
  <si>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</si>
  <si>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</si>
  <si>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</si>
  <si>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</si>
  <si>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</si>
  <si>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</si>
  <si>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</si>
  <si>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</si>
  <si>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</si>
  <si>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</si>
  <si>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</si>
  <si>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</si>
  <si>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</si>
  <si>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</si>
  <si>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</si>
  <si>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</si>
  <si>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</si>
  <si>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</si>
  <si>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</si>
  <si>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</si>
  <si>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</si>
  <si>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</si>
  <si>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</si>
  <si>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</si>
  <si>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</si>
  <si>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</si>
  <si>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</si>
  <si>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</si>
  <si>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</si>
  <si>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</si>
  <si>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</si>
  <si>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</si>
  <si>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</si>
  <si>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</si>
  <si>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</si>
  <si>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</si>
  <si>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</si>
  <si>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</si>
  <si>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</si>
  <si>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</si>
  <si>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</si>
  <si>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</si>
  <si>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</si>
  <si>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</si>
  <si>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</si>
  <si>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</si>
  <si>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</si>
  <si>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</si>
  <si>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</si>
  <si>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</si>
  <si>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</si>
  <si>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</si>
  <si>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</si>
  <si>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</si>
  <si>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</si>
  <si>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</si>
  <si>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</si>
  <si>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</si>
  <si>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</si>
  <si>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</si>
  <si>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</si>
  <si>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</si>
  <si>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</si>
  <si>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</si>
  <si>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</si>
  <si>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</si>
  <si>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</si>
  <si>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</si>
  <si>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</si>
  <si>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</si>
  <si>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</si>
  <si>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</si>
  <si>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</si>
  <si>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</si>
  <si>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</si>
  <si>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</si>
  <si>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</si>
  <si>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</si>
  <si>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</si>
  <si>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</si>
  <si>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</si>
  <si>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</si>
  <si>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</si>
  <si>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</si>
  <si>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</si>
  <si>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</si>
  <si>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</si>
  <si>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</si>
  <si>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</si>
  <si>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</si>
  <si>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</si>
  <si>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</si>
  <si>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</si>
  <si>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</si>
  <si>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</si>
  <si>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</si>
  <si>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</si>
  <si>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</si>
  <si>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</si>
  <si>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</si>
  <si>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</si>
  <si>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</si>
  <si>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</si>
  <si>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</si>
  <si>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</si>
  <si>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</si>
  <si>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</si>
  <si>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</si>
  <si>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</si>
  <si>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</si>
  <si>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</si>
  <si>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</si>
  <si>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</si>
  <si>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</si>
  <si>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</si>
  <si>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</si>
  <si>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</si>
  <si>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</si>
  <si>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</si>
  <si>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</si>
  <si>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</si>
  <si>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</si>
  <si>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</si>
  <si>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</si>
  <si>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</si>
  <si>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</si>
  <si>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</si>
  <si>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</si>
  <si>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</si>
  <si>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</si>
  <si>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</si>
  <si>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</si>
  <si>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</si>
  <si>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</si>
  <si>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</si>
  <si>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</si>
  <si>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</si>
  <si>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</si>
  <si>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</si>
  <si>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</si>
  <si>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</si>
  <si>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</si>
  <si>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</si>
  <si>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</si>
  <si>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</si>
  <si>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</si>
  <si>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</si>
  <si>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</si>
  <si>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</si>
  <si>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</si>
  <si>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</si>
  <si>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</si>
  <si>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</si>
  <si>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</si>
  <si>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</si>
  <si>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</si>
  <si>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</si>
  <si>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</si>
  <si>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</si>
  <si>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</si>
  <si>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</si>
  <si>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</si>
  <si>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</si>
  <si>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РП № 1 по КВЛ 10 кВ № 3,4,6 ПС Ирень</t>
  </si>
  <si>
    <t>Комутационный аппарат (8ед)</t>
  </si>
  <si>
    <t>Маслянный выключатель тип ВМГ-10</t>
  </si>
  <si>
    <t>Вакуумный выключатель тип ВВР-10</t>
  </si>
  <si>
    <t>ВМГ-10 ввода с ВЛ 3,4 ПС Ирень,ВМГ-10 в сторону КЛ 10 кВ № 10,11,12,13,14,15</t>
  </si>
  <si>
    <t>ВВР-10 ввода с ВЛ 3,4 ПС Ирень,ВВР-10 в сторону КЛ 10 кВ № 10,11,12,13,14,15</t>
  </si>
  <si>
    <t>нет</t>
  </si>
  <si>
    <t>36 26.08.2024</t>
  </si>
  <si>
    <t>модернизация</t>
  </si>
  <si>
    <t>РП № 3 по КВЛ 10 кВ № 8,9 ПС Красноармейская, КВЛ 10 кВ № 4 ПС Ирень</t>
  </si>
  <si>
    <t>Комутационный аппарат (3ед)</t>
  </si>
  <si>
    <t>ВМГ-10 ввода с ВЛ 8,9 ПС Красноармейская,ВЛ 4 ПС Ирень</t>
  </si>
  <si>
    <t>ВВР-10 ввода с ВЛ 8,9 ПС Красноармейская,ВЛ 4 ПС Ирень</t>
  </si>
  <si>
    <t>37 26.08.2024</t>
  </si>
  <si>
    <t>РП № 4 по КВЛ 6 кВ № 6,10,23 ПС Кунгур</t>
  </si>
  <si>
    <t>Комутационный аппарат (8 ед)</t>
  </si>
  <si>
    <t>ВМГ-10 ввода с ВЛ 3,6,10,23 ПС Кунгур,ВМГ-10 в сторону КЛ 6 кВ № 1,2,3, ВМГ-10 секционный выключатель</t>
  </si>
  <si>
    <t>ВВР-10 ввода с ВЛ 3,4 ПС Ирень,ВВР-10 в сторону КЛ 10 кВ № 10,11,12,13,14,15, ВВР-10 секционный выключатель</t>
  </si>
  <si>
    <t>38 26.08.2024</t>
  </si>
  <si>
    <t>РП № 5 по КВЛ 10 кВ № 9,10 ПС Кунгур-тяга, КВЛ 10 кВ № 8 ПС Краноамейская</t>
  </si>
  <si>
    <t>Комутационный аппарат (18 ед)</t>
  </si>
  <si>
    <t>ВМГ-10 ввода с ВЛ 9,10 ПС Кунгур-тяга,ВМГ-10 в сторону КЛ 10 кВ № 2,3,4,5,17,6,10,7,8,14,15,16,18,9,21 ВМГ-10 секционный выключатель</t>
  </si>
  <si>
    <t>ВВР-10 ввода с ВЛ 9,10 ПС Кунгур-тяга, ВВР-10 в сторону КЛ 10 кВ № 2,3,4,5,17,6,10,7,8,14,15,16,18,9,21 ВРГ-10 секционный выключатель</t>
  </si>
  <si>
    <t>39 26.08.2024</t>
  </si>
  <si>
    <t>не требутся</t>
  </si>
  <si>
    <t>ПКГУП "КЭС"</t>
  </si>
  <si>
    <t>Модернизация</t>
  </si>
  <si>
    <t>закупка не проведена</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</si>
  <si>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</si>
  <si>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Пермский край, Кунгурский муниципальный округ</t>
  </si>
  <si>
    <t xml:space="preserve">МВ×А-0;т.у.-0; км ЛЭП-0; шт-37;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</si>
  <si>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</si>
  <si>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</si>
  <si>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</si>
  <si>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</si>
  <si>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</si>
  <si>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</si>
  <si>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</si>
  <si>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</si>
  <si>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</si>
  <si>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</si>
  <si>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</si>
  <si>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</si>
  <si>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</si>
  <si>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</si>
  <si>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</si>
  <si>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</si>
  <si>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</si>
  <si>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</si>
  <si>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</si>
  <si>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</si>
  <si>
    <t>Год раскрытия информации: 2026 год</t>
  </si>
  <si>
    <t>0,14 млн руб с НДС</t>
  </si>
  <si>
    <t>0,12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</si>
</sst>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2820390.7682236191</c:v>
                </c:pt>
                <c:pt idx="3">
                  <c:v>4813535.9586504204</c:v>
                </c:pt>
                <c:pt idx="4">
                  <c:v>6976893.9369760081</c:v>
                </c:pt>
                <c:pt idx="5">
                  <c:v>9327419.7926571239</c:v>
                </c:pt>
                <c:pt idx="6">
                  <c:v>11883781.248505969</c:v>
                </c:pt>
                <c:pt idx="7">
                  <c:v>14666533.731823388</c:v>
                </c:pt>
                <c:pt idx="8">
                  <c:v>17698313.522061311</c:v>
                </c:pt>
                <c:pt idx="9">
                  <c:v>21004050.856896494</c:v>
                </c:pt>
                <c:pt idx="10">
                  <c:v>24611205.075822759</c:v>
                </c:pt>
                <c:pt idx="11">
                  <c:v>28550024.098373808</c:v>
                </c:pt>
                <c:pt idx="12">
                  <c:v>32853830.775071837</c:v>
                </c:pt>
                <c:pt idx="13">
                  <c:v>37559338.915590659</c:v>
                </c:pt>
                <c:pt idx="14">
                  <c:v>42707002.093115874</c:v>
                </c:pt>
                <c:pt idx="15">
                  <c:v>48341398.649454713</c:v>
                </c:pt>
                <c:pt idx="16">
                  <c:v>54511656.685386658</c:v>
                </c:pt>
              </c:numCache>
            </c:numRef>
          </c:val>
          <c:smooth val="0"/>
          <c:extLst>
            <c:ext xmlns:c16="http://schemas.microsoft.com/office/drawing/2014/chart" uri="{C3380CC4-5D6E-409C-BE32-E72D297353CC}">
              <c16:uniqueId val="{00000000-04A1-4DF7-9224-0212CA1219C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1630987.1799547886</c:v>
                </c:pt>
                <c:pt idx="3">
                  <c:v>1560925.0453651827</c:v>
                </c:pt>
                <c:pt idx="4">
                  <c:v>1499315.5979432962</c:v>
                </c:pt>
                <c:pt idx="5">
                  <c:v>1441621.5271838203</c:v>
                </c:pt>
                <c:pt idx="6">
                  <c:v>1387490.5801679767</c:v>
                </c:pt>
                <c:pt idx="7">
                  <c:v>1336607.574997938</c:v>
                </c:pt>
                <c:pt idx="8">
                  <c:v>1288690.2693350753</c:v>
                </c:pt>
                <c:pt idx="9">
                  <c:v>1243485.6987616802</c:v>
                </c:pt>
                <c:pt idx="10">
                  <c:v>1200766.9311523305</c:v>
                </c:pt>
                <c:pt idx="11">
                  <c:v>1160330.1894210735</c:v>
                </c:pt>
                <c:pt idx="12">
                  <c:v>1121992.3004802316</c:v>
                </c:pt>
                <c:pt idx="13">
                  <c:v>1085588.4330875382</c:v>
                </c:pt>
                <c:pt idx="14">
                  <c:v>1050970.0915428034</c:v>
                </c:pt>
                <c:pt idx="15">
                  <c:v>1018003.3359873818</c:v>
                </c:pt>
                <c:pt idx="16">
                  <c:v>986567.20341593877</c:v>
                </c:pt>
              </c:numCache>
            </c:numRef>
          </c:val>
          <c:smooth val="0"/>
          <c:extLst>
            <c:ext xmlns:c16="http://schemas.microsoft.com/office/drawing/2014/chart" uri="{C3380CC4-5D6E-409C-BE32-E72D297353CC}">
              <c16:uniqueId val="{00000001-04A1-4DF7-9224-0212CA1219C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572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560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561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562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563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564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565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566</v>
      </c>
    </row>
    <row r="41" spans="1:24" ht="63" x14ac:dyDescent="0.25">
      <c r="A41" s="18" t="s">
        <v>47</v>
      </c>
      <c r="B41" s="24" t="s">
        <v>48</v>
      </c>
      <c r="C41" s="17" t="s">
        <v>567</v>
      </c>
    </row>
    <row r="42" spans="1:24" ht="47.25" x14ac:dyDescent="0.25">
      <c r="A42" s="18" t="s">
        <v>49</v>
      </c>
      <c r="B42" s="24" t="s">
        <v>50</v>
      </c>
      <c r="C42" s="17" t="s">
        <v>567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568</v>
      </c>
    </row>
    <row r="47" spans="1:24" ht="18.75" customHeight="1" x14ac:dyDescent="0.25">
      <c r="A47" s="21"/>
      <c r="B47" s="22"/>
      <c r="C47" s="23"/>
    </row>
    <row r="48" spans="1:24" ht="31.5" x14ac:dyDescent="0.25">
      <c r="A48" s="18" t="s">
        <v>59</v>
      </c>
      <c r="B48" s="24" t="s">
        <v>60</v>
      </c>
      <c r="C48" s="25" t="s">
        <v>573</v>
      </c>
    </row>
    <row r="49" spans="1:3" ht="31.5" x14ac:dyDescent="0.25">
      <c r="A49" s="18" t="s">
        <v>61</v>
      </c>
      <c r="B49" s="24" t="s">
        <v>62</v>
      </c>
      <c r="C49" s="25" t="s">
        <v>574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41.710173355297336</v>
      </c>
      <c r="D24" s="196">
        <v>12.409246990157207</v>
      </c>
      <c r="E24" s="196">
        <v>12.409246990157207</v>
      </c>
      <c r="F24" s="197">
        <v>12.409246990157207</v>
      </c>
      <c r="G24" s="196">
        <v>0</v>
      </c>
      <c r="H24" s="196">
        <v>0</v>
      </c>
      <c r="I24" s="196">
        <v>0</v>
      </c>
      <c r="J24" s="196">
        <v>12.409246990157207</v>
      </c>
      <c r="K24" s="196">
        <v>4</v>
      </c>
      <c r="L24" s="196">
        <v>7.5154539060777239</v>
      </c>
      <c r="M24" s="196">
        <v>4</v>
      </c>
      <c r="N24" s="196">
        <v>0</v>
      </c>
      <c r="O24" s="196">
        <v>0</v>
      </c>
      <c r="P24" s="196">
        <v>34.194719449219612</v>
      </c>
      <c r="Q24" s="196">
        <v>4</v>
      </c>
      <c r="R24" s="196">
        <v>0</v>
      </c>
      <c r="S24" s="196">
        <v>0</v>
      </c>
      <c r="T24" s="196">
        <v>0</v>
      </c>
      <c r="U24" s="196">
        <v>0</v>
      </c>
      <c r="V24" s="196">
        <v>0</v>
      </c>
      <c r="W24" s="196">
        <v>0</v>
      </c>
      <c r="X24" s="196">
        <v>0</v>
      </c>
      <c r="Y24" s="196">
        <v>0</v>
      </c>
      <c r="Z24" s="196">
        <v>0</v>
      </c>
      <c r="AA24" s="196">
        <v>0</v>
      </c>
      <c r="AB24" s="196">
        <v>0</v>
      </c>
      <c r="AC24" s="196">
        <v>0</v>
      </c>
      <c r="AD24" s="196">
        <v>0</v>
      </c>
      <c r="AE24" s="198">
        <v>0</v>
      </c>
      <c r="AF24" s="199">
        <v>41.710173355297336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7.5154539060777239</v>
      </c>
      <c r="D27" s="26">
        <v>0</v>
      </c>
      <c r="E27" s="26">
        <v>0</v>
      </c>
      <c r="F27" s="203">
        <v>0</v>
      </c>
      <c r="G27" s="26">
        <v>0</v>
      </c>
      <c r="H27" s="26">
        <v>0</v>
      </c>
      <c r="I27" s="26">
        <v>0</v>
      </c>
      <c r="J27" s="26">
        <v>12.409246990157207</v>
      </c>
      <c r="K27" s="26">
        <v>4</v>
      </c>
      <c r="L27" s="26">
        <v>7.5154539060777239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7.5154539060777239</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34.194719449219612</v>
      </c>
      <c r="D29" s="26">
        <v>0</v>
      </c>
      <c r="E29" s="26">
        <v>0</v>
      </c>
      <c r="F29" s="203">
        <v>0</v>
      </c>
      <c r="G29" s="26">
        <v>0</v>
      </c>
      <c r="H29" s="26">
        <v>0</v>
      </c>
      <c r="I29" s="26">
        <v>0</v>
      </c>
      <c r="J29" s="26">
        <v>0</v>
      </c>
      <c r="K29" s="26">
        <v>0</v>
      </c>
      <c r="L29" s="26">
        <v>0</v>
      </c>
      <c r="M29" s="26">
        <v>0</v>
      </c>
      <c r="N29" s="26">
        <v>0</v>
      </c>
      <c r="O29" s="26">
        <v>0</v>
      </c>
      <c r="P29" s="26">
        <v>34.194719449219612</v>
      </c>
      <c r="Q29" s="26">
        <v>4</v>
      </c>
      <c r="R29" s="26">
        <v>0</v>
      </c>
      <c r="S29" s="26">
        <v>0</v>
      </c>
      <c r="T29" s="26">
        <v>0</v>
      </c>
      <c r="U29" s="26">
        <v>0</v>
      </c>
      <c r="V29" s="26">
        <v>0</v>
      </c>
      <c r="W29" s="26">
        <v>0</v>
      </c>
      <c r="X29" s="26">
        <v>0</v>
      </c>
      <c r="Y29" s="26">
        <v>0</v>
      </c>
      <c r="Z29" s="26">
        <v>0</v>
      </c>
      <c r="AA29" s="26">
        <v>0</v>
      </c>
      <c r="AB29" s="26">
        <v>0</v>
      </c>
      <c r="AC29" s="26">
        <v>0</v>
      </c>
      <c r="AD29" s="26">
        <v>0</v>
      </c>
      <c r="AE29" s="204">
        <v>0</v>
      </c>
      <c r="AF29" s="205">
        <v>34.194719449219612</v>
      </c>
      <c r="AG29" s="200">
        <v>0</v>
      </c>
    </row>
    <row r="30" spans="1:37" s="7" customFormat="1" ht="47.25" x14ac:dyDescent="0.25">
      <c r="A30" s="207" t="s">
        <v>15</v>
      </c>
      <c r="B30" s="208" t="s">
        <v>356</v>
      </c>
      <c r="C30" s="200">
        <v>0</v>
      </c>
      <c r="D30" s="200">
        <v>45.099516954545457</v>
      </c>
      <c r="E30" s="200">
        <v>45.099516954545457</v>
      </c>
      <c r="F30" s="200">
        <v>45.099516954545457</v>
      </c>
      <c r="G30" s="200">
        <v>0</v>
      </c>
      <c r="H30" s="200">
        <v>0</v>
      </c>
      <c r="I30" s="200">
        <v>0</v>
      </c>
      <c r="J30" s="200">
        <v>10.341039158464339</v>
      </c>
      <c r="K30" s="200">
        <v>4</v>
      </c>
      <c r="L30" s="200">
        <v>6.262878255064769</v>
      </c>
      <c r="M30" s="200">
        <v>4</v>
      </c>
      <c r="N30" s="26">
        <v>0</v>
      </c>
      <c r="O30" s="200">
        <v>0</v>
      </c>
      <c r="P30" s="200">
        <v>28.495599541016301</v>
      </c>
      <c r="Q30" s="200">
        <v>4</v>
      </c>
      <c r="R30" s="26">
        <v>0</v>
      </c>
      <c r="S30" s="200">
        <v>0</v>
      </c>
      <c r="T30" s="200">
        <v>0</v>
      </c>
      <c r="U30" s="200">
        <v>0</v>
      </c>
      <c r="V30" s="200">
        <v>0</v>
      </c>
      <c r="W30" s="200">
        <v>0</v>
      </c>
      <c r="X30" s="200">
        <v>0</v>
      </c>
      <c r="Y30" s="200">
        <v>0</v>
      </c>
      <c r="Z30" s="200">
        <v>0</v>
      </c>
      <c r="AA30" s="200">
        <v>0</v>
      </c>
      <c r="AB30" s="200">
        <v>0</v>
      </c>
      <c r="AC30" s="200">
        <v>0</v>
      </c>
      <c r="AD30" s="200">
        <v>0</v>
      </c>
      <c r="AE30" s="209">
        <v>0</v>
      </c>
      <c r="AF30" s="199">
        <v>34.758477796081067</v>
      </c>
      <c r="AG30" s="200">
        <v>0</v>
      </c>
    </row>
    <row r="31" spans="1:37" x14ac:dyDescent="0.25">
      <c r="A31" s="201" t="s">
        <v>357</v>
      </c>
      <c r="B31" s="202" t="s">
        <v>358</v>
      </c>
      <c r="C31" s="200">
        <v>0</v>
      </c>
      <c r="D31" s="200">
        <v>4.5099516954545456</v>
      </c>
      <c r="E31" s="26">
        <v>4.5099516954545456</v>
      </c>
      <c r="F31" s="26">
        <v>4.5099516954545456</v>
      </c>
      <c r="G31" s="200">
        <v>0</v>
      </c>
      <c r="H31" s="26">
        <v>0</v>
      </c>
      <c r="I31" s="26">
        <v>0</v>
      </c>
      <c r="J31" s="200">
        <v>1.0341039158464338</v>
      </c>
      <c r="K31" s="26">
        <v>4</v>
      </c>
      <c r="L31" s="26">
        <v>0.62628782550647688</v>
      </c>
      <c r="M31" s="200">
        <v>4</v>
      </c>
      <c r="N31" s="200">
        <v>0</v>
      </c>
      <c r="O31" s="26">
        <v>0</v>
      </c>
      <c r="P31" s="200">
        <v>2.8495599541016299</v>
      </c>
      <c r="Q31" s="26">
        <v>4</v>
      </c>
      <c r="R31" s="200">
        <v>0</v>
      </c>
      <c r="S31" s="26">
        <v>0</v>
      </c>
      <c r="T31" s="200">
        <v>0</v>
      </c>
      <c r="U31" s="26">
        <v>0</v>
      </c>
      <c r="V31" s="200">
        <v>0</v>
      </c>
      <c r="W31" s="26">
        <v>0</v>
      </c>
      <c r="X31" s="26">
        <v>0</v>
      </c>
      <c r="Y31" s="200">
        <v>0</v>
      </c>
      <c r="Z31" s="200">
        <v>0</v>
      </c>
      <c r="AA31" s="26">
        <v>0</v>
      </c>
      <c r="AB31" s="26">
        <v>0</v>
      </c>
      <c r="AC31" s="26">
        <v>0</v>
      </c>
      <c r="AD31" s="200">
        <v>0</v>
      </c>
      <c r="AE31" s="204">
        <v>0</v>
      </c>
      <c r="AF31" s="199">
        <v>3.4758477796081069</v>
      </c>
      <c r="AG31" s="200">
        <v>0</v>
      </c>
    </row>
    <row r="32" spans="1:37" ht="31.5" x14ac:dyDescent="0.25">
      <c r="A32" s="201" t="s">
        <v>359</v>
      </c>
      <c r="B32" s="202" t="s">
        <v>360</v>
      </c>
      <c r="C32" s="200">
        <v>0</v>
      </c>
      <c r="D32" s="200">
        <v>11.274879238636364</v>
      </c>
      <c r="E32" s="26">
        <v>11.274879238636364</v>
      </c>
      <c r="F32" s="26">
        <v>11.274879238636364</v>
      </c>
      <c r="G32" s="200">
        <v>0</v>
      </c>
      <c r="H32" s="26">
        <v>0</v>
      </c>
      <c r="I32" s="26">
        <v>0</v>
      </c>
      <c r="J32" s="200">
        <v>2.5852597896160847</v>
      </c>
      <c r="K32" s="26">
        <v>4</v>
      </c>
      <c r="L32" s="26">
        <v>1.5657195637661923</v>
      </c>
      <c r="M32" s="200">
        <v>4</v>
      </c>
      <c r="N32" s="200">
        <v>0</v>
      </c>
      <c r="O32" s="26">
        <v>0</v>
      </c>
      <c r="P32" s="200">
        <v>7.1238998852540742</v>
      </c>
      <c r="Q32" s="26">
        <v>4</v>
      </c>
      <c r="R32" s="200">
        <v>0</v>
      </c>
      <c r="S32" s="26">
        <v>0</v>
      </c>
      <c r="T32" s="200">
        <v>0</v>
      </c>
      <c r="U32" s="26">
        <v>0</v>
      </c>
      <c r="V32" s="200">
        <v>0</v>
      </c>
      <c r="W32" s="26">
        <v>0</v>
      </c>
      <c r="X32" s="26">
        <v>0</v>
      </c>
      <c r="Y32" s="200">
        <v>0</v>
      </c>
      <c r="Z32" s="200">
        <v>0</v>
      </c>
      <c r="AA32" s="26">
        <v>0</v>
      </c>
      <c r="AB32" s="26">
        <v>0</v>
      </c>
      <c r="AC32" s="26">
        <v>0</v>
      </c>
      <c r="AD32" s="200">
        <v>0</v>
      </c>
      <c r="AE32" s="204">
        <v>0</v>
      </c>
      <c r="AF32" s="199">
        <v>8.6896194490202667</v>
      </c>
      <c r="AG32" s="200">
        <v>0</v>
      </c>
    </row>
    <row r="33" spans="1:33" x14ac:dyDescent="0.25">
      <c r="A33" s="201" t="s">
        <v>361</v>
      </c>
      <c r="B33" s="202" t="s">
        <v>362</v>
      </c>
      <c r="C33" s="200">
        <v>0</v>
      </c>
      <c r="D33" s="200">
        <v>27.059710172727272</v>
      </c>
      <c r="E33" s="26">
        <v>27.059710172727272</v>
      </c>
      <c r="F33" s="26">
        <v>27.059710172727272</v>
      </c>
      <c r="G33" s="200">
        <v>0</v>
      </c>
      <c r="H33" s="26">
        <v>0</v>
      </c>
      <c r="I33" s="26">
        <v>0</v>
      </c>
      <c r="J33" s="200">
        <v>6.2046234950786028</v>
      </c>
      <c r="K33" s="26">
        <v>4</v>
      </c>
      <c r="L33" s="26">
        <v>3.7577269530388611</v>
      </c>
      <c r="M33" s="200">
        <v>4</v>
      </c>
      <c r="N33" s="200">
        <v>0</v>
      </c>
      <c r="O33" s="26">
        <v>0</v>
      </c>
      <c r="P33" s="200">
        <v>17.097359724609777</v>
      </c>
      <c r="Q33" s="26">
        <v>4</v>
      </c>
      <c r="R33" s="200">
        <v>0</v>
      </c>
      <c r="S33" s="26">
        <v>0</v>
      </c>
      <c r="T33" s="200">
        <v>0</v>
      </c>
      <c r="U33" s="26">
        <v>0</v>
      </c>
      <c r="V33" s="200">
        <v>0</v>
      </c>
      <c r="W33" s="26">
        <v>0</v>
      </c>
      <c r="X33" s="26">
        <v>0</v>
      </c>
      <c r="Y33" s="200">
        <v>0</v>
      </c>
      <c r="Z33" s="200">
        <v>0</v>
      </c>
      <c r="AA33" s="26">
        <v>0</v>
      </c>
      <c r="AB33" s="26">
        <v>0</v>
      </c>
      <c r="AC33" s="26">
        <v>0</v>
      </c>
      <c r="AD33" s="200">
        <v>0</v>
      </c>
      <c r="AE33" s="204">
        <v>0</v>
      </c>
      <c r="AF33" s="199">
        <v>20.855086677648639</v>
      </c>
      <c r="AG33" s="200">
        <v>0</v>
      </c>
    </row>
    <row r="34" spans="1:33" x14ac:dyDescent="0.25">
      <c r="A34" s="201" t="s">
        <v>363</v>
      </c>
      <c r="B34" s="202" t="s">
        <v>364</v>
      </c>
      <c r="C34" s="200">
        <v>0</v>
      </c>
      <c r="D34" s="200">
        <v>2.2549758477272728</v>
      </c>
      <c r="E34" s="26">
        <v>2.2549758477272728</v>
      </c>
      <c r="F34" s="26">
        <v>2.2549758477272728</v>
      </c>
      <c r="G34" s="200">
        <v>0</v>
      </c>
      <c r="H34" s="26">
        <v>0</v>
      </c>
      <c r="I34" s="26">
        <v>0</v>
      </c>
      <c r="J34" s="200">
        <v>0.51705195792321701</v>
      </c>
      <c r="K34" s="26">
        <v>4</v>
      </c>
      <c r="L34" s="26">
        <v>0.31314391275323844</v>
      </c>
      <c r="M34" s="200">
        <v>4</v>
      </c>
      <c r="N34" s="200">
        <v>0</v>
      </c>
      <c r="O34" s="26">
        <v>0</v>
      </c>
      <c r="P34" s="200">
        <v>1.4247799770508149</v>
      </c>
      <c r="Q34" s="26">
        <v>4</v>
      </c>
      <c r="R34" s="200">
        <v>0</v>
      </c>
      <c r="S34" s="26">
        <v>0</v>
      </c>
      <c r="T34" s="200">
        <v>0</v>
      </c>
      <c r="U34" s="26">
        <v>0</v>
      </c>
      <c r="V34" s="200">
        <v>0</v>
      </c>
      <c r="W34" s="26">
        <v>0</v>
      </c>
      <c r="X34" s="26">
        <v>0</v>
      </c>
      <c r="Y34" s="200">
        <v>0</v>
      </c>
      <c r="Z34" s="200">
        <v>0</v>
      </c>
      <c r="AA34" s="26">
        <v>0</v>
      </c>
      <c r="AB34" s="26">
        <v>0</v>
      </c>
      <c r="AC34" s="26">
        <v>0</v>
      </c>
      <c r="AD34" s="200">
        <v>0</v>
      </c>
      <c r="AE34" s="204">
        <v>0</v>
      </c>
      <c r="AF34" s="199">
        <v>1.7379238898040534</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37</v>
      </c>
      <c r="D44" s="215">
        <v>0</v>
      </c>
      <c r="E44" s="215">
        <v>0</v>
      </c>
      <c r="F44" s="215">
        <v>0</v>
      </c>
      <c r="G44" s="215">
        <v>0</v>
      </c>
      <c r="H44" s="215">
        <v>0</v>
      </c>
      <c r="I44" s="215">
        <v>0</v>
      </c>
      <c r="J44" s="215">
        <v>0</v>
      </c>
      <c r="K44" s="215">
        <v>0</v>
      </c>
      <c r="L44" s="215">
        <v>0</v>
      </c>
      <c r="M44" s="215">
        <v>0</v>
      </c>
      <c r="N44" s="215">
        <v>0</v>
      </c>
      <c r="O44" s="215">
        <v>0</v>
      </c>
      <c r="P44" s="215">
        <v>37</v>
      </c>
      <c r="Q44" s="215">
        <v>4</v>
      </c>
      <c r="R44" s="215">
        <v>0</v>
      </c>
      <c r="S44" s="215">
        <v>0</v>
      </c>
      <c r="T44" s="215">
        <v>0</v>
      </c>
      <c r="U44" s="215">
        <v>0</v>
      </c>
      <c r="V44" s="215">
        <v>0</v>
      </c>
      <c r="W44" s="215">
        <v>0</v>
      </c>
      <c r="X44" s="215">
        <v>0</v>
      </c>
      <c r="Y44" s="215">
        <v>0</v>
      </c>
      <c r="Z44" s="215">
        <v>0</v>
      </c>
      <c r="AA44" s="215">
        <v>0</v>
      </c>
      <c r="AB44" s="215">
        <v>0</v>
      </c>
      <c r="AC44" s="215">
        <v>0</v>
      </c>
      <c r="AD44" s="215">
        <v>0</v>
      </c>
      <c r="AE44" s="216">
        <v>0</v>
      </c>
      <c r="AF44" s="205">
        <v>37</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37</v>
      </c>
      <c r="D54" s="200">
        <v>0</v>
      </c>
      <c r="E54" s="200">
        <v>0</v>
      </c>
      <c r="F54" s="200">
        <v>0</v>
      </c>
      <c r="G54" s="200">
        <v>0</v>
      </c>
      <c r="H54" s="200">
        <v>0</v>
      </c>
      <c r="I54" s="200">
        <v>0</v>
      </c>
      <c r="J54" s="200">
        <v>0</v>
      </c>
      <c r="K54" s="200">
        <v>0</v>
      </c>
      <c r="L54" s="200">
        <v>0</v>
      </c>
      <c r="M54" s="200">
        <v>0</v>
      </c>
      <c r="N54" s="200">
        <v>0</v>
      </c>
      <c r="O54" s="200">
        <v>0</v>
      </c>
      <c r="P54" s="200">
        <v>37</v>
      </c>
      <c r="Q54" s="200">
        <v>4</v>
      </c>
      <c r="R54" s="200">
        <v>0</v>
      </c>
      <c r="S54" s="200">
        <v>0</v>
      </c>
      <c r="T54" s="200">
        <v>0</v>
      </c>
      <c r="U54" s="200">
        <v>0</v>
      </c>
      <c r="V54" s="200">
        <v>0</v>
      </c>
      <c r="W54" s="200">
        <v>0</v>
      </c>
      <c r="X54" s="200">
        <v>0</v>
      </c>
      <c r="Y54" s="200">
        <v>0</v>
      </c>
      <c r="Z54" s="200">
        <v>0</v>
      </c>
      <c r="AA54" s="200">
        <v>0</v>
      </c>
      <c r="AB54" s="200">
        <v>0</v>
      </c>
      <c r="AC54" s="200">
        <v>0</v>
      </c>
      <c r="AD54" s="200">
        <v>0</v>
      </c>
      <c r="AE54" s="200">
        <v>0</v>
      </c>
      <c r="AF54" s="200">
        <v>37</v>
      </c>
      <c r="AG54" s="200">
        <v>0</v>
      </c>
    </row>
    <row r="55" spans="1:33" s="7" customFormat="1" ht="35.25" customHeight="1" x14ac:dyDescent="0.25">
      <c r="A55" s="141" t="s">
        <v>21</v>
      </c>
      <c r="B55" s="208" t="s">
        <v>395</v>
      </c>
      <c r="C55" s="200">
        <v>0</v>
      </c>
      <c r="D55" s="200">
        <v>45.099516954545457</v>
      </c>
      <c r="E55" s="200">
        <v>45.099516954545457</v>
      </c>
      <c r="F55" s="200">
        <v>45.099516954545457</v>
      </c>
      <c r="G55" s="200">
        <v>0</v>
      </c>
      <c r="H55" s="200">
        <v>0</v>
      </c>
      <c r="I55" s="200">
        <v>0</v>
      </c>
      <c r="J55" s="200">
        <v>10.341039158464339</v>
      </c>
      <c r="K55" s="200">
        <v>4</v>
      </c>
      <c r="L55" s="200">
        <v>6.262878255064769</v>
      </c>
      <c r="M55" s="200">
        <v>4</v>
      </c>
      <c r="N55" s="200">
        <v>0</v>
      </c>
      <c r="O55" s="200">
        <v>0</v>
      </c>
      <c r="P55" s="200">
        <v>28.495599541016301</v>
      </c>
      <c r="Q55" s="200">
        <v>4</v>
      </c>
      <c r="R55" s="200">
        <v>0</v>
      </c>
      <c r="S55" s="200">
        <v>0</v>
      </c>
      <c r="T55" s="200">
        <v>0</v>
      </c>
      <c r="U55" s="200">
        <v>0</v>
      </c>
      <c r="V55" s="200">
        <v>0</v>
      </c>
      <c r="W55" s="200">
        <v>0</v>
      </c>
      <c r="X55" s="200">
        <v>0</v>
      </c>
      <c r="Y55" s="200">
        <v>0</v>
      </c>
      <c r="Z55" s="200">
        <v>0</v>
      </c>
      <c r="AA55" s="200">
        <v>0</v>
      </c>
      <c r="AB55" s="200">
        <v>0</v>
      </c>
      <c r="AC55" s="200">
        <v>0</v>
      </c>
      <c r="AD55" s="200">
        <v>0</v>
      </c>
      <c r="AE55" s="200">
        <v>0</v>
      </c>
      <c r="AF55" s="200">
        <v>34.758477796081067</v>
      </c>
      <c r="AG55" s="200">
        <v>0</v>
      </c>
    </row>
    <row r="56" spans="1:33" x14ac:dyDescent="0.25">
      <c r="A56" s="146" t="s">
        <v>396</v>
      </c>
      <c r="B56" s="202" t="s">
        <v>397</v>
      </c>
      <c r="C56" s="26">
        <v>0</v>
      </c>
      <c r="D56" s="26">
        <v>45.099516954545457</v>
      </c>
      <c r="E56" s="26">
        <v>45.099516954545457</v>
      </c>
      <c r="F56" s="26">
        <v>45.099516954545457</v>
      </c>
      <c r="G56" s="26">
        <v>0</v>
      </c>
      <c r="H56" s="26">
        <v>0</v>
      </c>
      <c r="I56" s="26">
        <v>0</v>
      </c>
      <c r="J56" s="26">
        <v>10.341039158464339</v>
      </c>
      <c r="K56" s="26">
        <v>4</v>
      </c>
      <c r="L56" s="26">
        <v>6.262878255064769</v>
      </c>
      <c r="M56" s="26">
        <v>4</v>
      </c>
      <c r="N56" s="26">
        <v>0</v>
      </c>
      <c r="O56" s="26">
        <v>0</v>
      </c>
      <c r="P56" s="26">
        <v>28.495599541016301</v>
      </c>
      <c r="Q56" s="26">
        <v>4</v>
      </c>
      <c r="R56" s="26">
        <v>0</v>
      </c>
      <c r="S56" s="26">
        <v>0</v>
      </c>
      <c r="T56" s="26">
        <v>0</v>
      </c>
      <c r="U56" s="26">
        <v>0</v>
      </c>
      <c r="V56" s="26">
        <v>0</v>
      </c>
      <c r="W56" s="26">
        <v>0</v>
      </c>
      <c r="X56" s="26">
        <v>0</v>
      </c>
      <c r="Y56" s="26">
        <v>0</v>
      </c>
      <c r="Z56" s="26">
        <v>0</v>
      </c>
      <c r="AA56" s="26">
        <v>0</v>
      </c>
      <c r="AB56" s="26">
        <v>0</v>
      </c>
      <c r="AC56" s="26">
        <v>0</v>
      </c>
      <c r="AD56" s="26">
        <v>0</v>
      </c>
      <c r="AE56" s="26">
        <v>0</v>
      </c>
      <c r="AF56" s="200">
        <v>34.758477796081067</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37</v>
      </c>
      <c r="D63" s="26">
        <v>0</v>
      </c>
      <c r="E63" s="26">
        <v>0</v>
      </c>
      <c r="F63" s="26">
        <v>0</v>
      </c>
      <c r="G63" s="26">
        <v>0</v>
      </c>
      <c r="H63" s="26">
        <v>0</v>
      </c>
      <c r="I63" s="26">
        <v>0</v>
      </c>
      <c r="J63" s="26">
        <v>0</v>
      </c>
      <c r="K63" s="26">
        <v>0</v>
      </c>
      <c r="L63" s="26">
        <v>0</v>
      </c>
      <c r="M63" s="26">
        <v>0</v>
      </c>
      <c r="N63" s="26">
        <v>0</v>
      </c>
      <c r="O63" s="26">
        <v>0</v>
      </c>
      <c r="P63" s="26">
        <v>37</v>
      </c>
      <c r="Q63" s="26">
        <v>4</v>
      </c>
      <c r="R63" s="26">
        <v>0</v>
      </c>
      <c r="S63" s="26">
        <v>0</v>
      </c>
      <c r="T63" s="26">
        <v>0</v>
      </c>
      <c r="U63" s="26">
        <v>0</v>
      </c>
      <c r="V63" s="26">
        <v>0</v>
      </c>
      <c r="W63" s="26">
        <v>0</v>
      </c>
      <c r="X63" s="26">
        <v>0</v>
      </c>
      <c r="Y63" s="26">
        <v>0</v>
      </c>
      <c r="Z63" s="26">
        <v>0</v>
      </c>
      <c r="AA63" s="26">
        <v>0</v>
      </c>
      <c r="AB63" s="26">
        <v>0</v>
      </c>
      <c r="AC63" s="26">
        <v>0</v>
      </c>
      <c r="AD63" s="26">
        <v>0</v>
      </c>
      <c r="AE63" s="26">
        <v>0</v>
      </c>
      <c r="AF63" s="200">
        <v>37</v>
      </c>
      <c r="AG63" s="200">
        <v>0</v>
      </c>
    </row>
    <row r="64" spans="1:33" s="7" customFormat="1" ht="36.75" customHeight="1" x14ac:dyDescent="0.25">
      <c r="A64" s="141" t="s">
        <v>23</v>
      </c>
      <c r="B64" s="220" t="s">
        <v>409</v>
      </c>
      <c r="C64" s="221">
        <v>0</v>
      </c>
      <c r="D64" s="221">
        <v>45.099516954545457</v>
      </c>
      <c r="E64" s="221">
        <v>45.099516954545457</v>
      </c>
      <c r="F64" s="221">
        <v>45.099516954545457</v>
      </c>
      <c r="G64" s="221">
        <v>0</v>
      </c>
      <c r="H64" s="221">
        <v>0</v>
      </c>
      <c r="I64" s="221">
        <v>0</v>
      </c>
      <c r="J64" s="221">
        <v>10.341039158464339</v>
      </c>
      <c r="K64" s="221">
        <v>4</v>
      </c>
      <c r="L64" s="221">
        <v>6.262878255064769</v>
      </c>
      <c r="M64" s="221">
        <v>4</v>
      </c>
      <c r="N64" s="221">
        <v>0</v>
      </c>
      <c r="O64" s="221">
        <v>0</v>
      </c>
      <c r="P64" s="221">
        <v>28.495599541016301</v>
      </c>
      <c r="Q64" s="221">
        <v>4</v>
      </c>
      <c r="R64" s="221">
        <v>0</v>
      </c>
      <c r="S64" s="221">
        <v>0</v>
      </c>
      <c r="T64" s="221">
        <v>0</v>
      </c>
      <c r="U64" s="221">
        <v>0</v>
      </c>
      <c r="V64" s="221">
        <v>0</v>
      </c>
      <c r="W64" s="221">
        <v>0</v>
      </c>
      <c r="X64" s="221">
        <v>0</v>
      </c>
      <c r="Y64" s="221">
        <v>0</v>
      </c>
      <c r="Z64" s="221">
        <v>0</v>
      </c>
      <c r="AA64" s="221">
        <v>0</v>
      </c>
      <c r="AB64" s="221">
        <v>0</v>
      </c>
      <c r="AC64" s="221">
        <v>0</v>
      </c>
      <c r="AD64" s="221">
        <v>0</v>
      </c>
      <c r="AE64" s="221">
        <v>0</v>
      </c>
      <c r="AF64" s="200">
        <v>34.758477796081067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546</v>
      </c>
      <c r="C26" s="157" t="s">
        <v>547</v>
      </c>
      <c r="D26" s="157">
        <v>2029</v>
      </c>
      <c r="E26" s="157" t="s">
        <v>83</v>
      </c>
      <c r="F26" s="157" t="s">
        <v>83</v>
      </c>
      <c r="G26" s="157">
        <v>0</v>
      </c>
      <c r="H26" s="157" t="s">
        <v>83</v>
      </c>
      <c r="I26" s="157">
        <v>0</v>
      </c>
      <c r="J26" s="157" t="s">
        <v>83</v>
      </c>
      <c r="K26" s="157" t="s">
        <v>83</v>
      </c>
      <c r="L26" s="157">
        <v>0</v>
      </c>
      <c r="M26" s="157" t="s">
        <v>83</v>
      </c>
      <c r="N26" s="157">
        <v>37</v>
      </c>
      <c r="O26" s="157" t="s">
        <v>548</v>
      </c>
      <c r="P26" s="157" t="s">
        <v>548</v>
      </c>
      <c r="Q26" s="157" t="s">
        <v>548</v>
      </c>
      <c r="R26" s="157" t="s">
        <v>548</v>
      </c>
      <c r="S26" s="157" t="s">
        <v>548</v>
      </c>
      <c r="T26" s="157" t="s">
        <v>548</v>
      </c>
      <c r="U26" s="157" t="s">
        <v>548</v>
      </c>
      <c r="V26" s="157" t="s">
        <v>548</v>
      </c>
      <c r="W26" s="157" t="s">
        <v>548</v>
      </c>
      <c r="X26" s="157" t="s">
        <v>548</v>
      </c>
      <c r="Y26" s="157" t="s">
        <v>548</v>
      </c>
      <c r="Z26" s="157" t="s">
        <v>548</v>
      </c>
      <c r="AA26" s="157" t="s">
        <v>548</v>
      </c>
      <c r="AB26" s="157" t="s">
        <v>548</v>
      </c>
      <c r="AC26" s="157" t="s">
        <v>548</v>
      </c>
      <c r="AD26" s="157" t="s">
        <v>548</v>
      </c>
      <c r="AE26" s="157" t="s">
        <v>548</v>
      </c>
      <c r="AF26" s="157" t="s">
        <v>548</v>
      </c>
      <c r="AG26" s="157" t="s">
        <v>548</v>
      </c>
      <c r="AH26" s="157" t="s">
        <v>548</v>
      </c>
      <c r="AI26" s="157" t="s">
        <v>548</v>
      </c>
      <c r="AJ26" s="157" t="s">
        <v>548</v>
      </c>
      <c r="AK26" s="157" t="s">
        <v>548</v>
      </c>
      <c r="AL26" s="157" t="s">
        <v>548</v>
      </c>
      <c r="AM26" s="157" t="s">
        <v>548</v>
      </c>
      <c r="AN26" s="157" t="s">
        <v>548</v>
      </c>
      <c r="AO26" s="157" t="s">
        <v>548</v>
      </c>
      <c r="AP26" s="157" t="s">
        <v>548</v>
      </c>
      <c r="AQ26" s="158" t="s">
        <v>548</v>
      </c>
      <c r="AR26" s="157" t="s">
        <v>548</v>
      </c>
      <c r="AS26" s="157" t="s">
        <v>548</v>
      </c>
      <c r="AT26" s="157" t="s">
        <v>548</v>
      </c>
      <c r="AU26" s="157" t="s">
        <v>548</v>
      </c>
      <c r="AV26" s="157" t="s">
        <v>548</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row>
    <row r="22" spans="1:2" s="134" customFormat="1" ht="16.5" thickBot="1" x14ac:dyDescent="0.3">
      <c r="A22" s="167" t="s">
        <v>469</v>
      </c>
      <c r="B22" s="168" t="s">
        <v>550</v>
      </c>
    </row>
    <row r="23" spans="1:2" s="134" customFormat="1" ht="16.5" thickBot="1" x14ac:dyDescent="0.3">
      <c r="A23" s="167" t="s">
        <v>470</v>
      </c>
      <c r="B23" s="168" t="s">
        <v>547</v>
      </c>
    </row>
    <row r="24" spans="1:2" s="134" customFormat="1" ht="16.5" thickBot="1" x14ac:dyDescent="0.3">
      <c r="A24" s="167" t="s">
        <v>471</v>
      </c>
      <c r="B24" s="168" t="s">
        <v>551</v>
      </c>
    </row>
    <row r="25" spans="1:2" s="134" customFormat="1" ht="16.5" thickBot="1" x14ac:dyDescent="0.3">
      <c r="A25" s="169" t="s">
        <v>472</v>
      </c>
      <c r="B25" s="168">
        <v>2029</v>
      </c>
    </row>
    <row r="26" spans="1:2" s="134" customFormat="1" ht="16.5" thickBot="1" x14ac:dyDescent="0.3">
      <c r="A26" s="170" t="s">
        <v>473</v>
      </c>
      <c r="B26" s="168" t="s">
        <v>552</v>
      </c>
    </row>
    <row r="27" spans="1:2" s="134" customFormat="1" ht="29.25" thickBot="1" x14ac:dyDescent="0.3">
      <c r="A27" s="171" t="s">
        <v>474</v>
      </c>
      <c r="B27" s="172">
        <v>54.1194203454546</v>
      </c>
    </row>
    <row r="28" spans="1:2" s="134" customFormat="1" ht="16.5" thickBot="1" x14ac:dyDescent="0.3">
      <c r="A28" s="173" t="s">
        <v>475</v>
      </c>
      <c r="B28" s="172" t="s">
        <v>553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554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555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555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556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556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546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557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558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559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3"/>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57.5" x14ac:dyDescent="0.25">
      <c r="A25" s="17">
        <v>1</v>
      </c>
      <c r="B25" s="17" t="s">
        <v>521</v>
      </c>
      <c r="C25" s="17" t="s">
        <v>521</v>
      </c>
      <c r="D25" s="17" t="s">
        <v>522</v>
      </c>
      <c r="E25" s="17" t="s">
        <v>523</v>
      </c>
      <c r="F25" s="17" t="s">
        <v>524</v>
      </c>
      <c r="G25" s="17" t="s">
        <v>525</v>
      </c>
      <c r="H25" s="17" t="s">
        <v>526</v>
      </c>
      <c r="I25" s="17">
        <v>1994</v>
      </c>
      <c r="J25" s="17"/>
      <c r="K25" s="17">
        <v>1994</v>
      </c>
      <c r="L25" s="17">
        <v>10</v>
      </c>
      <c r="M25" s="17">
        <v>10</v>
      </c>
      <c r="N25" s="17">
        <v>3.78</v>
      </c>
      <c r="O25" s="17">
        <v>3.78</v>
      </c>
      <c r="P25" s="17" t="s">
        <v>527</v>
      </c>
      <c r="Q25" s="17" t="s">
        <v>528</v>
      </c>
      <c r="R25" s="17" t="s">
        <v>529</v>
      </c>
      <c r="S25" s="17" t="s">
        <v>527</v>
      </c>
      <c r="T25" s="17" t="s">
        <v>527</v>
      </c>
    </row>
    <row r="26" spans="1:20" s="33" customFormat="1" ht="110.25" x14ac:dyDescent="0.25">
      <c r="A26" s="17">
        <v>2</v>
      </c>
      <c r="B26" s="17" t="s">
        <v>530</v>
      </c>
      <c r="C26" s="17" t="s">
        <v>530</v>
      </c>
      <c r="D26" s="17" t="s">
        <v>531</v>
      </c>
      <c r="E26" s="17" t="s">
        <v>523</v>
      </c>
      <c r="F26" s="17" t="s">
        <v>524</v>
      </c>
      <c r="G26" s="17" t="s">
        <v>532</v>
      </c>
      <c r="H26" s="17" t="s">
        <v>533</v>
      </c>
      <c r="I26" s="17">
        <v>1974</v>
      </c>
      <c r="J26" s="17"/>
      <c r="K26" s="17">
        <v>1974</v>
      </c>
      <c r="L26" s="17">
        <v>10</v>
      </c>
      <c r="M26" s="17">
        <v>10</v>
      </c>
      <c r="N26" s="17">
        <v>2.52</v>
      </c>
      <c r="O26" s="17">
        <v>2.52</v>
      </c>
      <c r="P26" s="17" t="s">
        <v>527</v>
      </c>
      <c r="Q26" s="17" t="s">
        <v>534</v>
      </c>
      <c r="R26" s="17" t="s">
        <v>529</v>
      </c>
      <c r="S26" s="17" t="s">
        <v>527</v>
      </c>
      <c r="T26" s="17" t="s">
        <v>527</v>
      </c>
    </row>
    <row r="27" spans="1:20" s="33" customFormat="1" ht="236.25" x14ac:dyDescent="0.25">
      <c r="A27" s="17">
        <v>3</v>
      </c>
      <c r="B27" s="17" t="s">
        <v>535</v>
      </c>
      <c r="C27" s="17" t="s">
        <v>535</v>
      </c>
      <c r="D27" s="17" t="s">
        <v>536</v>
      </c>
      <c r="E27" s="17" t="s">
        <v>523</v>
      </c>
      <c r="F27" s="17" t="s">
        <v>524</v>
      </c>
      <c r="G27" s="17" t="s">
        <v>537</v>
      </c>
      <c r="H27" s="17" t="s">
        <v>538</v>
      </c>
      <c r="I27" s="17">
        <v>1980</v>
      </c>
      <c r="J27" s="17"/>
      <c r="K27" s="17">
        <v>1980</v>
      </c>
      <c r="L27" s="17">
        <v>10</v>
      </c>
      <c r="M27" s="17">
        <v>10</v>
      </c>
      <c r="N27" s="17">
        <v>1.66</v>
      </c>
      <c r="O27" s="17">
        <v>1.66</v>
      </c>
      <c r="P27" s="17" t="s">
        <v>527</v>
      </c>
      <c r="Q27" s="17" t="s">
        <v>539</v>
      </c>
      <c r="R27" s="17" t="s">
        <v>529</v>
      </c>
      <c r="S27" s="17" t="s">
        <v>527</v>
      </c>
      <c r="T27" s="17" t="s">
        <v>527</v>
      </c>
    </row>
    <row r="28" spans="1:20" s="33" customFormat="1" ht="283.5" x14ac:dyDescent="0.25">
      <c r="A28" s="17">
        <v>4</v>
      </c>
      <c r="B28" s="17" t="s">
        <v>540</v>
      </c>
      <c r="C28" s="17" t="s">
        <v>540</v>
      </c>
      <c r="D28" s="17" t="s">
        <v>541</v>
      </c>
      <c r="E28" s="17" t="s">
        <v>523</v>
      </c>
      <c r="F28" s="17" t="s">
        <v>524</v>
      </c>
      <c r="G28" s="17" t="s">
        <v>542</v>
      </c>
      <c r="H28" s="17" t="s">
        <v>543</v>
      </c>
      <c r="I28" s="17">
        <v>1971</v>
      </c>
      <c r="J28" s="17"/>
      <c r="K28" s="17">
        <v>1971</v>
      </c>
      <c r="L28" s="17">
        <v>10</v>
      </c>
      <c r="M28" s="17">
        <v>10</v>
      </c>
      <c r="N28" s="17">
        <v>4.3</v>
      </c>
      <c r="O28" s="17">
        <v>4.3</v>
      </c>
      <c r="P28" s="17" t="s">
        <v>527</v>
      </c>
      <c r="Q28" s="17" t="s">
        <v>544</v>
      </c>
      <c r="R28" s="17" t="s">
        <v>529</v>
      </c>
      <c r="S28" s="17" t="s">
        <v>527</v>
      </c>
      <c r="T28" s="17" t="s">
        <v>527</v>
      </c>
    </row>
    <row r="29" spans="1:20" s="36" customFormat="1" x14ac:dyDescent="0.25">
      <c r="B29" s="32" t="s">
        <v>105</v>
      </c>
      <c r="C29" s="32"/>
      <c r="D29" s="32"/>
      <c r="E29" s="32"/>
      <c r="F29" s="32"/>
      <c r="G29" s="32"/>
      <c r="H29" s="32"/>
      <c r="I29" s="32"/>
      <c r="J29" s="32"/>
      <c r="K29" s="32"/>
      <c r="L29" s="32"/>
      <c r="M29" s="32"/>
      <c r="N29" s="32"/>
      <c r="O29" s="32"/>
      <c r="P29" s="32"/>
      <c r="Q29" s="32"/>
      <c r="R29" s="32"/>
    </row>
    <row r="30" spans="1:20" x14ac:dyDescent="0.25">
      <c r="B30" s="237" t="s">
        <v>106</v>
      </c>
      <c r="C30" s="237"/>
      <c r="D30" s="237"/>
      <c r="E30" s="237"/>
      <c r="F30" s="237"/>
      <c r="G30" s="237"/>
      <c r="H30" s="237"/>
      <c r="I30" s="237"/>
      <c r="J30" s="237"/>
      <c r="K30" s="237"/>
      <c r="L30" s="237"/>
      <c r="M30" s="237"/>
      <c r="N30" s="237"/>
      <c r="O30" s="237"/>
      <c r="P30" s="237"/>
      <c r="Q30" s="237"/>
      <c r="R30" s="237"/>
    </row>
    <row r="32" spans="1:20" x14ac:dyDescent="0.25">
      <c r="B32" s="37" t="s">
        <v>107</v>
      </c>
      <c r="C32" s="37"/>
      <c r="D32" s="37"/>
      <c r="E32" s="37"/>
      <c r="H32" s="37"/>
      <c r="I32" s="37"/>
      <c r="J32" s="37"/>
      <c r="K32" s="37"/>
      <c r="L32" s="37"/>
      <c r="M32" s="37"/>
      <c r="N32" s="37"/>
      <c r="O32" s="37"/>
      <c r="P32" s="37"/>
      <c r="Q32" s="37"/>
      <c r="R32" s="37"/>
      <c r="S32" s="38"/>
      <c r="T32" s="38"/>
    </row>
    <row r="33" spans="2:20" x14ac:dyDescent="0.25">
      <c r="B33" s="37" t="s">
        <v>108</v>
      </c>
      <c r="C33" s="37"/>
      <c r="D33" s="37"/>
      <c r="E33" s="37"/>
      <c r="H33" s="37"/>
      <c r="I33" s="37"/>
      <c r="J33" s="37"/>
      <c r="K33" s="37"/>
      <c r="L33" s="37"/>
      <c r="M33" s="37"/>
      <c r="N33" s="37"/>
      <c r="O33" s="37"/>
      <c r="P33" s="37"/>
      <c r="Q33" s="37"/>
      <c r="R33" s="37"/>
    </row>
    <row r="34" spans="2:20" x14ac:dyDescent="0.25">
      <c r="B34" s="37" t="s">
        <v>109</v>
      </c>
      <c r="C34" s="37"/>
      <c r="D34" s="37"/>
      <c r="E34" s="37"/>
      <c r="H34" s="37"/>
      <c r="I34" s="37"/>
      <c r="J34" s="37"/>
      <c r="K34" s="37"/>
      <c r="L34" s="37"/>
      <c r="M34" s="37"/>
      <c r="N34" s="37"/>
      <c r="O34" s="37"/>
      <c r="P34" s="37"/>
      <c r="Q34" s="37"/>
      <c r="R34" s="37"/>
    </row>
    <row r="35" spans="2:20" x14ac:dyDescent="0.25">
      <c r="B35" s="37" t="s">
        <v>110</v>
      </c>
      <c r="C35" s="37"/>
      <c r="D35" s="37"/>
      <c r="E35" s="37"/>
      <c r="H35" s="37"/>
      <c r="I35" s="37"/>
      <c r="J35" s="37"/>
      <c r="K35" s="37"/>
      <c r="L35" s="37"/>
      <c r="M35" s="37"/>
      <c r="N35" s="37"/>
      <c r="O35" s="37"/>
      <c r="P35" s="37"/>
      <c r="Q35" s="37"/>
      <c r="R35" s="37"/>
      <c r="S35" s="37"/>
      <c r="T35" s="37"/>
    </row>
    <row r="36" spans="2:20" x14ac:dyDescent="0.25">
      <c r="B36" s="37" t="s">
        <v>111</v>
      </c>
      <c r="C36" s="37"/>
      <c r="D36" s="37"/>
      <c r="E36" s="37"/>
      <c r="H36" s="37"/>
      <c r="I36" s="37"/>
      <c r="J36" s="37"/>
      <c r="K36" s="37"/>
      <c r="L36" s="37"/>
      <c r="M36" s="37"/>
      <c r="N36" s="37"/>
      <c r="O36" s="37"/>
      <c r="P36" s="37"/>
      <c r="Q36" s="37"/>
      <c r="R36" s="37"/>
      <c r="S36" s="37"/>
      <c r="T36" s="37"/>
    </row>
    <row r="37" spans="2:20" x14ac:dyDescent="0.25">
      <c r="B37" s="37" t="s">
        <v>112</v>
      </c>
      <c r="C37" s="37"/>
      <c r="D37" s="37"/>
      <c r="E37" s="37"/>
      <c r="H37" s="37"/>
      <c r="I37" s="37"/>
      <c r="J37" s="37"/>
      <c r="K37" s="37"/>
      <c r="L37" s="37"/>
      <c r="M37" s="37"/>
      <c r="N37" s="37"/>
      <c r="O37" s="37"/>
      <c r="P37" s="37"/>
      <c r="Q37" s="37"/>
      <c r="R37" s="37"/>
      <c r="S37" s="37"/>
      <c r="T37" s="37"/>
    </row>
    <row r="38" spans="2:20" x14ac:dyDescent="0.25">
      <c r="B38" s="37" t="s">
        <v>113</v>
      </c>
      <c r="C38" s="37"/>
      <c r="D38" s="37"/>
      <c r="E38" s="37"/>
      <c r="H38" s="37"/>
      <c r="I38" s="37"/>
      <c r="J38" s="37"/>
      <c r="K38" s="37"/>
      <c r="L38" s="37"/>
      <c r="M38" s="37"/>
      <c r="N38" s="37"/>
      <c r="O38" s="37"/>
      <c r="P38" s="37"/>
      <c r="Q38" s="37"/>
      <c r="R38" s="37"/>
      <c r="S38" s="37"/>
      <c r="T38" s="37"/>
    </row>
    <row r="39" spans="2:20" x14ac:dyDescent="0.25">
      <c r="B39" s="37" t="s">
        <v>114</v>
      </c>
      <c r="C39" s="37"/>
      <c r="D39" s="37"/>
      <c r="E39" s="37"/>
      <c r="H39" s="37"/>
      <c r="I39" s="37"/>
      <c r="J39" s="37"/>
      <c r="K39" s="37"/>
      <c r="L39" s="37"/>
      <c r="M39" s="37"/>
      <c r="N39" s="37"/>
      <c r="O39" s="37"/>
      <c r="P39" s="37"/>
      <c r="Q39" s="37"/>
      <c r="R39" s="37"/>
      <c r="S39" s="37"/>
      <c r="T39" s="37"/>
    </row>
    <row r="40" spans="2:20" x14ac:dyDescent="0.25">
      <c r="B40" s="37" t="s">
        <v>115</v>
      </c>
      <c r="C40" s="37"/>
      <c r="D40" s="37"/>
      <c r="E40" s="37"/>
      <c r="H40" s="37"/>
      <c r="I40" s="37"/>
      <c r="J40" s="37"/>
      <c r="K40" s="37"/>
      <c r="L40" s="37"/>
      <c r="M40" s="37"/>
      <c r="N40" s="37"/>
      <c r="O40" s="37"/>
      <c r="P40" s="37"/>
      <c r="Q40" s="37"/>
      <c r="R40" s="37"/>
      <c r="S40" s="37"/>
      <c r="T40" s="37"/>
    </row>
    <row r="41" spans="2:20" x14ac:dyDescent="0.25">
      <c r="B41" s="37" t="s">
        <v>116</v>
      </c>
      <c r="C41" s="37"/>
      <c r="D41" s="37"/>
      <c r="E41" s="37"/>
      <c r="H41" s="37"/>
      <c r="I41" s="37"/>
      <c r="J41" s="37"/>
      <c r="K41" s="37"/>
      <c r="L41" s="37"/>
      <c r="M41" s="37"/>
      <c r="N41" s="37"/>
      <c r="O41" s="37"/>
      <c r="P41" s="37"/>
      <c r="Q41" s="37"/>
      <c r="R41" s="37"/>
      <c r="S41" s="37"/>
      <c r="T41" s="37"/>
    </row>
    <row r="42" spans="2:20" x14ac:dyDescent="0.25">
      <c r="Q42" s="37"/>
      <c r="R42" s="37"/>
      <c r="S42" s="37"/>
      <c r="T42" s="37"/>
    </row>
    <row r="43" spans="2:20" x14ac:dyDescent="0.25">
      <c r="Q43" s="37"/>
      <c r="R43" s="37"/>
      <c r="S43" s="37"/>
      <c r="T43" s="37"/>
    </row>
  </sheetData>
  <mergeCells count="27">
    <mergeCell ref="B30:R30"/>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545</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569</v>
      </c>
    </row>
    <row r="23" spans="1:3" ht="42.75" customHeight="1" x14ac:dyDescent="0.25">
      <c r="A23" s="49" t="s">
        <v>15</v>
      </c>
      <c r="B23" s="50" t="s">
        <v>137</v>
      </c>
      <c r="C23" s="25" t="s">
        <v>549</v>
      </c>
    </row>
    <row r="24" spans="1:3" ht="63" customHeight="1" x14ac:dyDescent="0.25">
      <c r="A24" s="49" t="s">
        <v>17</v>
      </c>
      <c r="B24" s="50" t="s">
        <v>138</v>
      </c>
      <c r="C24" s="25" t="s">
        <v>551</v>
      </c>
    </row>
    <row r="25" spans="1:3" ht="63" customHeight="1" x14ac:dyDescent="0.25">
      <c r="A25" s="49" t="s">
        <v>19</v>
      </c>
      <c r="B25" s="50" t="s">
        <v>139</v>
      </c>
      <c r="C25" s="25" t="s">
        <v>189</v>
      </c>
    </row>
    <row r="26" spans="1:3" ht="42.75" customHeight="1" x14ac:dyDescent="0.25">
      <c r="A26" s="49" t="s">
        <v>21</v>
      </c>
      <c r="B26" s="50" t="s">
        <v>140</v>
      </c>
      <c r="C26" s="25" t="s">
        <v>570</v>
      </c>
    </row>
    <row r="27" spans="1:3" ht="42.75" customHeight="1" x14ac:dyDescent="0.25">
      <c r="A27" s="49" t="s">
        <v>23</v>
      </c>
      <c r="B27" s="50" t="s">
        <v>141</v>
      </c>
      <c r="C27" s="25" t="s">
        <v>571</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545</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45099516.954545498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19990717.213671762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1288557.6272727286</v>
      </c>
      <c r="E65" s="109">
        <f t="shared" si="10"/>
        <v>1288557.6272727286</v>
      </c>
      <c r="F65" s="109">
        <f t="shared" si="10"/>
        <v>1288557.6272727286</v>
      </c>
      <c r="G65" s="109">
        <f t="shared" si="10"/>
        <v>1288557.6272727286</v>
      </c>
      <c r="H65" s="109">
        <f t="shared" si="10"/>
        <v>1288557.6272727286</v>
      </c>
      <c r="I65" s="109">
        <f t="shared" si="10"/>
        <v>1288557.6272727286</v>
      </c>
      <c r="J65" s="109">
        <f t="shared" si="10"/>
        <v>1288557.6272727286</v>
      </c>
      <c r="K65" s="109">
        <f t="shared" si="10"/>
        <v>1288557.6272727286</v>
      </c>
      <c r="L65" s="109">
        <f t="shared" si="10"/>
        <v>1288557.6272727286</v>
      </c>
      <c r="M65" s="109">
        <f t="shared" si="10"/>
        <v>1288557.6272727286</v>
      </c>
      <c r="N65" s="109">
        <f t="shared" si="10"/>
        <v>1288557.6272727286</v>
      </c>
      <c r="O65" s="109">
        <f t="shared" si="10"/>
        <v>1288557.6272727286</v>
      </c>
      <c r="P65" s="109">
        <f t="shared" si="10"/>
        <v>1288557.6272727286</v>
      </c>
      <c r="Q65" s="109">
        <f t="shared" si="10"/>
        <v>1288557.6272727286</v>
      </c>
      <c r="R65" s="109">
        <f t="shared" si="10"/>
        <v>1288557.6272727286</v>
      </c>
      <c r="S65" s="109">
        <f t="shared" si="10"/>
        <v>1288557.6272727286</v>
      </c>
      <c r="T65" s="109">
        <f t="shared" si="10"/>
        <v>1288557.6272727286</v>
      </c>
      <c r="U65" s="109">
        <f t="shared" si="10"/>
        <v>1288557.6272727286</v>
      </c>
      <c r="V65" s="109">
        <f t="shared" si="10"/>
        <v>1288557.6272727286</v>
      </c>
      <c r="W65" s="109">
        <f t="shared" si="10"/>
        <v>1288557.6272727286</v>
      </c>
    </row>
    <row r="66" spans="1:23" ht="11.25" customHeight="1" x14ac:dyDescent="0.25">
      <c r="A66" s="74" t="s">
        <v>237</v>
      </c>
      <c r="B66" s="109">
        <f>IF(AND(B45&gt;$B$92,B45&lt;=$B$92+$B$27),B65,0)</f>
        <v>0</v>
      </c>
      <c r="C66" s="109">
        <f t="shared" ref="C66:W66" si="11">IF(AND(C45&gt;$B$92,C45&lt;=$B$92+$B$27),C65+B66,0)</f>
        <v>0</v>
      </c>
      <c r="D66" s="109">
        <f t="shared" si="11"/>
        <v>1288557.6272727286</v>
      </c>
      <c r="E66" s="109">
        <f t="shared" si="11"/>
        <v>2577115.2545454572</v>
      </c>
      <c r="F66" s="109">
        <f t="shared" si="11"/>
        <v>3865672.8818181856</v>
      </c>
      <c r="G66" s="109">
        <f t="shared" si="11"/>
        <v>5154230.5090909144</v>
      </c>
      <c r="H66" s="109">
        <f t="shared" si="11"/>
        <v>6442788.1363636432</v>
      </c>
      <c r="I66" s="109">
        <f t="shared" si="11"/>
        <v>7731345.7636363721</v>
      </c>
      <c r="J66" s="109">
        <f t="shared" si="11"/>
        <v>9019903.3909091</v>
      </c>
      <c r="K66" s="109">
        <f t="shared" si="11"/>
        <v>10308461.018181829</v>
      </c>
      <c r="L66" s="109">
        <f t="shared" si="11"/>
        <v>11597018.645454558</v>
      </c>
      <c r="M66" s="109">
        <f t="shared" si="11"/>
        <v>12885576.272727286</v>
      </c>
      <c r="N66" s="109">
        <f t="shared" si="11"/>
        <v>14174133.900000015</v>
      </c>
      <c r="O66" s="109">
        <f t="shared" si="11"/>
        <v>15462691.527272744</v>
      </c>
      <c r="P66" s="109">
        <f t="shared" si="11"/>
        <v>16751249.154545473</v>
      </c>
      <c r="Q66" s="109">
        <f t="shared" si="11"/>
        <v>18039806.7818182</v>
      </c>
      <c r="R66" s="109">
        <f t="shared" si="11"/>
        <v>19328364.409090929</v>
      </c>
      <c r="S66" s="109">
        <f t="shared" si="11"/>
        <v>20616922.036363658</v>
      </c>
      <c r="T66" s="109">
        <f t="shared" si="11"/>
        <v>21905479.663636386</v>
      </c>
      <c r="U66" s="109">
        <f t="shared" si="11"/>
        <v>23194037.290909115</v>
      </c>
      <c r="V66" s="109">
        <f t="shared" si="11"/>
        <v>24482594.918181844</v>
      </c>
      <c r="W66" s="109">
        <f t="shared" si="11"/>
        <v>25771152.545454573</v>
      </c>
    </row>
    <row r="67" spans="1:23" ht="25.5" customHeight="1" x14ac:dyDescent="0.25">
      <c r="A67" s="110" t="s">
        <v>238</v>
      </c>
      <c r="B67" s="106">
        <f t="shared" ref="B67:W67" si="12">B64-B65</f>
        <v>0</v>
      </c>
      <c r="C67" s="106">
        <f t="shared" si="12"/>
        <v>1867174.4212495829</v>
      </c>
      <c r="D67" s="106">
        <f>D64-D65</f>
        <v>709472.99718996137</v>
      </c>
      <c r="E67" s="106">
        <f t="shared" si="12"/>
        <v>905198.93155924068</v>
      </c>
      <c r="F67" s="106">
        <f t="shared" si="12"/>
        <v>1120399.2093618952</v>
      </c>
      <c r="G67" s="106">
        <f t="shared" si="12"/>
        <v>1357038.9944694138</v>
      </c>
      <c r="H67" s="106">
        <f t="shared" si="12"/>
        <v>1617284.1682650966</v>
      </c>
      <c r="I67" s="106">
        <f t="shared" si="12"/>
        <v>1903522.0398208203</v>
      </c>
      <c r="J67" s="106">
        <f t="shared" si="12"/>
        <v>2218384.210913579</v>
      </c>
      <c r="K67" s="106">
        <f t="shared" si="12"/>
        <v>2564771.8216106966</v>
      </c>
      <c r="L67" s="106">
        <f t="shared" si="12"/>
        <v>2945883.4259269424</v>
      </c>
      <c r="M67" s="106">
        <f t="shared" si="12"/>
        <v>3365245.7733457386</v>
      </c>
      <c r="N67" s="106">
        <f t="shared" si="12"/>
        <v>3826747.8010673104</v>
      </c>
      <c r="O67" s="106">
        <f t="shared" si="12"/>
        <v>4334678.1739939395</v>
      </c>
      <c r="P67" s="106">
        <f t="shared" si="12"/>
        <v>4893766.7450135527</v>
      </c>
      <c r="Q67" s="106">
        <f t="shared" si="12"/>
        <v>5509230.3474587798</v>
      </c>
      <c r="R67" s="106">
        <f t="shared" si="12"/>
        <v>6186823.3750996161</v>
      </c>
      <c r="S67" s="106">
        <f t="shared" si="12"/>
        <v>6932893.6531163286</v>
      </c>
      <c r="T67" s="106">
        <f t="shared" si="12"/>
        <v>7754444.1566848941</v>
      </c>
      <c r="U67" s="106">
        <f t="shared" si="12"/>
        <v>8659201.1926321257</v>
      </c>
      <c r="V67" s="106">
        <f t="shared" si="12"/>
        <v>9655689.7246808745</v>
      </c>
      <c r="W67" s="106">
        <f t="shared" si="12"/>
        <v>10753316.594771426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709472.99718996137</v>
      </c>
      <c r="E69" s="105">
        <f>E67+E68</f>
        <v>905198.93155924068</v>
      </c>
      <c r="F69" s="105">
        <f t="shared" ref="F69:W69" si="14">F67-F68</f>
        <v>1120399.2093618952</v>
      </c>
      <c r="G69" s="105">
        <f t="shared" si="14"/>
        <v>1357038.9944694138</v>
      </c>
      <c r="H69" s="105">
        <f t="shared" si="14"/>
        <v>1617284.1682650966</v>
      </c>
      <c r="I69" s="105">
        <f t="shared" si="14"/>
        <v>1903522.0398208203</v>
      </c>
      <c r="J69" s="105">
        <f t="shared" si="14"/>
        <v>2218384.210913579</v>
      </c>
      <c r="K69" s="105">
        <f t="shared" si="14"/>
        <v>2564771.8216106966</v>
      </c>
      <c r="L69" s="105">
        <f t="shared" si="14"/>
        <v>2945883.4259269424</v>
      </c>
      <c r="M69" s="105">
        <f t="shared" si="14"/>
        <v>3365245.7733457386</v>
      </c>
      <c r="N69" s="105">
        <f t="shared" si="14"/>
        <v>3826747.8010673104</v>
      </c>
      <c r="O69" s="105">
        <f t="shared" si="14"/>
        <v>4334678.1739939395</v>
      </c>
      <c r="P69" s="105">
        <f t="shared" si="14"/>
        <v>4893766.7450135527</v>
      </c>
      <c r="Q69" s="105">
        <f t="shared" si="14"/>
        <v>5509230.3474587798</v>
      </c>
      <c r="R69" s="105">
        <f t="shared" si="14"/>
        <v>6186823.3750996161</v>
      </c>
      <c r="S69" s="105">
        <f t="shared" si="14"/>
        <v>6932893.6531163286</v>
      </c>
      <c r="T69" s="105">
        <f t="shared" si="14"/>
        <v>7754444.1566848941</v>
      </c>
      <c r="U69" s="105">
        <f t="shared" si="14"/>
        <v>8659201.1926321257</v>
      </c>
      <c r="V69" s="105">
        <f t="shared" si="14"/>
        <v>9655689.7246808745</v>
      </c>
      <c r="W69" s="105">
        <f t="shared" si="14"/>
        <v>10753316.594771426</v>
      </c>
    </row>
    <row r="70" spans="1:23" ht="12" customHeight="1" x14ac:dyDescent="0.25">
      <c r="A70" s="74" t="s">
        <v>208</v>
      </c>
      <c r="B70" s="102">
        <f t="shared" ref="B70:W70" si="15">-IF(B69&gt;0, B69*$B$35, 0)</f>
        <v>0</v>
      </c>
      <c r="C70" s="102">
        <f t="shared" si="15"/>
        <v>-373434.88424991659</v>
      </c>
      <c r="D70" s="102">
        <f t="shared" si="15"/>
        <v>-141894.59943799229</v>
      </c>
      <c r="E70" s="102">
        <f t="shared" si="15"/>
        <v>-181039.78631184815</v>
      </c>
      <c r="F70" s="102">
        <f t="shared" si="15"/>
        <v>-224079.84187237907</v>
      </c>
      <c r="G70" s="102">
        <f t="shared" si="15"/>
        <v>-271407.79889388278</v>
      </c>
      <c r="H70" s="102">
        <f t="shared" si="15"/>
        <v>-323456.83365301933</v>
      </c>
      <c r="I70" s="102">
        <f t="shared" si="15"/>
        <v>-380704.4079641641</v>
      </c>
      <c r="J70" s="102">
        <f t="shared" si="15"/>
        <v>-443676.84218271583</v>
      </c>
      <c r="K70" s="102">
        <f t="shared" si="15"/>
        <v>-512954.36432213936</v>
      </c>
      <c r="L70" s="102">
        <f t="shared" si="15"/>
        <v>-589176.68518538855</v>
      </c>
      <c r="M70" s="102">
        <f t="shared" si="15"/>
        <v>-673049.1546691478</v>
      </c>
      <c r="N70" s="102">
        <f t="shared" si="15"/>
        <v>-765349.5602134621</v>
      </c>
      <c r="O70" s="102">
        <f t="shared" si="15"/>
        <v>-866935.634798788</v>
      </c>
      <c r="P70" s="102">
        <f t="shared" si="15"/>
        <v>-978753.34900271054</v>
      </c>
      <c r="Q70" s="102">
        <f t="shared" si="15"/>
        <v>-1101846.0694917559</v>
      </c>
      <c r="R70" s="102">
        <f t="shared" si="15"/>
        <v>-1237364.6750199234</v>
      </c>
      <c r="S70" s="102">
        <f t="shared" si="15"/>
        <v>-1386578.7306232657</v>
      </c>
      <c r="T70" s="102">
        <f t="shared" si="15"/>
        <v>-1550888.8313369788</v>
      </c>
      <c r="U70" s="102">
        <f t="shared" si="15"/>
        <v>-1731840.2385264253</v>
      </c>
      <c r="V70" s="102">
        <f t="shared" si="15"/>
        <v>-1931137.9449361749</v>
      </c>
      <c r="W70" s="102">
        <f t="shared" si="15"/>
        <v>-2150663.3189542852</v>
      </c>
    </row>
    <row r="71" spans="1:23" ht="12.75" customHeight="1" thickBot="1" x14ac:dyDescent="0.3">
      <c r="A71" s="111" t="s">
        <v>241</v>
      </c>
      <c r="B71" s="112">
        <f t="shared" ref="B71:W71" si="16">B69+B70</f>
        <v>0</v>
      </c>
      <c r="C71" s="112">
        <f>C69+C70</f>
        <v>1493739.5369996664</v>
      </c>
      <c r="D71" s="112">
        <f t="shared" si="16"/>
        <v>567578.39775196905</v>
      </c>
      <c r="E71" s="112">
        <f t="shared" si="16"/>
        <v>724159.14524739259</v>
      </c>
      <c r="F71" s="112">
        <f t="shared" si="16"/>
        <v>896319.36748951615</v>
      </c>
      <c r="G71" s="112">
        <f t="shared" si="16"/>
        <v>1085631.1955755311</v>
      </c>
      <c r="H71" s="112">
        <f t="shared" si="16"/>
        <v>1293827.3346120773</v>
      </c>
      <c r="I71" s="112">
        <f t="shared" si="16"/>
        <v>1522817.6318566562</v>
      </c>
      <c r="J71" s="112">
        <f t="shared" si="16"/>
        <v>1774707.3687308631</v>
      </c>
      <c r="K71" s="112">
        <f t="shared" si="16"/>
        <v>2051817.4572885572</v>
      </c>
      <c r="L71" s="112">
        <f t="shared" si="16"/>
        <v>2356706.7407415537</v>
      </c>
      <c r="M71" s="112">
        <f t="shared" si="16"/>
        <v>2692196.6186765907</v>
      </c>
      <c r="N71" s="112">
        <f t="shared" si="16"/>
        <v>3061398.2408538484</v>
      </c>
      <c r="O71" s="112">
        <f t="shared" si="16"/>
        <v>3467742.5391951515</v>
      </c>
      <c r="P71" s="112">
        <f t="shared" si="16"/>
        <v>3915013.3960108422</v>
      </c>
      <c r="Q71" s="112">
        <f t="shared" si="16"/>
        <v>4407384.2779670237</v>
      </c>
      <c r="R71" s="112">
        <f t="shared" si="16"/>
        <v>4949458.7000796925</v>
      </c>
      <c r="S71" s="112">
        <f t="shared" si="16"/>
        <v>5546314.9224930629</v>
      </c>
      <c r="T71" s="112">
        <f t="shared" si="16"/>
        <v>6203555.3253479153</v>
      </c>
      <c r="U71" s="112">
        <f t="shared" si="16"/>
        <v>6927360.9541057004</v>
      </c>
      <c r="V71" s="112">
        <f t="shared" si="16"/>
        <v>7724551.7797446996</v>
      </c>
      <c r="W71" s="112">
        <f t="shared" si="16"/>
        <v>8602653.2758171409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709472.99718996137</v>
      </c>
      <c r="E74" s="106">
        <f t="shared" si="18"/>
        <v>905198.93155924068</v>
      </c>
      <c r="F74" s="106">
        <f t="shared" si="18"/>
        <v>1120399.2093618952</v>
      </c>
      <c r="G74" s="106">
        <f t="shared" si="18"/>
        <v>1357038.9944694138</v>
      </c>
      <c r="H74" s="106">
        <f t="shared" si="18"/>
        <v>1617284.1682650966</v>
      </c>
      <c r="I74" s="106">
        <f t="shared" si="18"/>
        <v>1903522.0398208203</v>
      </c>
      <c r="J74" s="106">
        <f t="shared" si="18"/>
        <v>2218384.210913579</v>
      </c>
      <c r="K74" s="106">
        <f t="shared" si="18"/>
        <v>2564771.8216106966</v>
      </c>
      <c r="L74" s="106">
        <f t="shared" si="18"/>
        <v>2945883.4259269424</v>
      </c>
      <c r="M74" s="106">
        <f t="shared" si="18"/>
        <v>3365245.7733457386</v>
      </c>
      <c r="N74" s="106">
        <f t="shared" si="18"/>
        <v>3826747.8010673104</v>
      </c>
      <c r="O74" s="106">
        <f t="shared" si="18"/>
        <v>4334678.1739939395</v>
      </c>
      <c r="P74" s="106">
        <f t="shared" si="18"/>
        <v>4893766.7450135527</v>
      </c>
      <c r="Q74" s="106">
        <f t="shared" si="18"/>
        <v>5509230.3474587798</v>
      </c>
      <c r="R74" s="106">
        <f t="shared" si="18"/>
        <v>6186823.3750996161</v>
      </c>
      <c r="S74" s="106">
        <f t="shared" si="18"/>
        <v>6932893.6531163286</v>
      </c>
      <c r="T74" s="106">
        <f t="shared" si="18"/>
        <v>7754444.1566848941</v>
      </c>
      <c r="U74" s="106">
        <f t="shared" si="18"/>
        <v>8659201.1926321257</v>
      </c>
      <c r="V74" s="106">
        <f t="shared" si="18"/>
        <v>9655689.7246808745</v>
      </c>
      <c r="W74" s="106">
        <f t="shared" si="18"/>
        <v>10753316.594771426</v>
      </c>
    </row>
    <row r="75" spans="1:23" ht="12" customHeight="1" x14ac:dyDescent="0.25">
      <c r="A75" s="74" t="s">
        <v>236</v>
      </c>
      <c r="B75" s="102">
        <f t="shared" ref="B75:W75" si="19">B65</f>
        <v>0</v>
      </c>
      <c r="C75" s="102">
        <f t="shared" si="19"/>
        <v>0</v>
      </c>
      <c r="D75" s="102">
        <f t="shared" si="19"/>
        <v>1288557.6272727286</v>
      </c>
      <c r="E75" s="102">
        <f t="shared" si="19"/>
        <v>1288557.6272727286</v>
      </c>
      <c r="F75" s="102">
        <f t="shared" si="19"/>
        <v>1288557.6272727286</v>
      </c>
      <c r="G75" s="102">
        <f t="shared" si="19"/>
        <v>1288557.6272727286</v>
      </c>
      <c r="H75" s="102">
        <f t="shared" si="19"/>
        <v>1288557.6272727286</v>
      </c>
      <c r="I75" s="102">
        <f t="shared" si="19"/>
        <v>1288557.6272727286</v>
      </c>
      <c r="J75" s="102">
        <f t="shared" si="19"/>
        <v>1288557.6272727286</v>
      </c>
      <c r="K75" s="102">
        <f t="shared" si="19"/>
        <v>1288557.6272727286</v>
      </c>
      <c r="L75" s="102">
        <f t="shared" si="19"/>
        <v>1288557.6272727286</v>
      </c>
      <c r="M75" s="102">
        <f t="shared" si="19"/>
        <v>1288557.6272727286</v>
      </c>
      <c r="N75" s="102">
        <f t="shared" si="19"/>
        <v>1288557.6272727286</v>
      </c>
      <c r="O75" s="102">
        <f t="shared" si="19"/>
        <v>1288557.6272727286</v>
      </c>
      <c r="P75" s="102">
        <f t="shared" si="19"/>
        <v>1288557.6272727286</v>
      </c>
      <c r="Q75" s="102">
        <f t="shared" si="19"/>
        <v>1288557.6272727286</v>
      </c>
      <c r="R75" s="102">
        <f t="shared" si="19"/>
        <v>1288557.6272727286</v>
      </c>
      <c r="S75" s="102">
        <f t="shared" si="19"/>
        <v>1288557.6272727286</v>
      </c>
      <c r="T75" s="102">
        <f t="shared" si="19"/>
        <v>1288557.6272727286</v>
      </c>
      <c r="U75" s="102">
        <f t="shared" si="19"/>
        <v>1288557.6272727286</v>
      </c>
      <c r="V75" s="102">
        <f t="shared" si="19"/>
        <v>1288557.6272727286</v>
      </c>
      <c r="W75" s="102">
        <f t="shared" si="19"/>
        <v>1288557.6272727286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-141894.59943799226</v>
      </c>
      <c r="E77" s="109">
        <f>IF(SUM($B$70:E70)+SUM($B$77:D77)&gt;0,0,SUM($B$70:E70)-SUM($B$77:D77))</f>
        <v>-181039.78631184809</v>
      </c>
      <c r="F77" s="109">
        <f>IF(SUM($B$70:F70)+SUM($B$77:E77)&gt;0,0,SUM($B$70:F70)-SUM($B$77:E77))</f>
        <v>-224079.84187237907</v>
      </c>
      <c r="G77" s="109">
        <f>IF(SUM($B$70:G70)+SUM($B$77:F77)&gt;0,0,SUM($B$70:G70)-SUM($B$77:F77))</f>
        <v>-271407.79889388278</v>
      </c>
      <c r="H77" s="109">
        <f>IF(SUM($B$70:H70)+SUM($B$77:G77)&gt;0,0,SUM($B$70:H70)-SUM($B$77:G77))</f>
        <v>-323456.83365301928</v>
      </c>
      <c r="I77" s="109">
        <f>IF(SUM($B$70:I70)+SUM($B$77:H77)&gt;0,0,SUM($B$70:I70)-SUM($B$77:H77))</f>
        <v>-380704.40796416416</v>
      </c>
      <c r="J77" s="109">
        <f>IF(SUM($B$70:J70)+SUM($B$77:I77)&gt;0,0,SUM($B$70:J70)-SUM($B$77:I77))</f>
        <v>-443676.84218271589</v>
      </c>
      <c r="K77" s="109">
        <f>IF(SUM($B$70:K70)+SUM($B$77:J77)&gt;0,0,SUM($B$70:K70)-SUM($B$77:J77))</f>
        <v>-512954.36432213942</v>
      </c>
      <c r="L77" s="109">
        <f>IF(SUM($B$70:L70)+SUM($B$77:K77)&gt;0,0,SUM($B$70:L70)-SUM($B$77:K77))</f>
        <v>-589176.68518538866</v>
      </c>
      <c r="M77" s="109">
        <f>IF(SUM($B$70:M70)+SUM($B$77:L77)&gt;0,0,SUM($B$70:M70)-SUM($B$77:L77))</f>
        <v>-673049.15466914792</v>
      </c>
      <c r="N77" s="109">
        <f>IF(SUM($B$70:N70)+SUM($B$77:M77)&gt;0,0,SUM($B$70:N70)-SUM($B$77:M77))</f>
        <v>-765349.56021346198</v>
      </c>
      <c r="O77" s="109">
        <f>IF(SUM($B$70:O70)+SUM($B$77:N77)&gt;0,0,SUM($B$70:O70)-SUM($B$77:N77))</f>
        <v>-866935.63479878753</v>
      </c>
      <c r="P77" s="109">
        <f>IF(SUM($B$70:P70)+SUM($B$77:O77)&gt;0,0,SUM($B$70:P70)-SUM($B$77:O77))</f>
        <v>-978753.34900271054</v>
      </c>
      <c r="Q77" s="109">
        <f>IF(SUM($B$70:Q70)+SUM($B$77:P77)&gt;0,0,SUM($B$70:Q70)-SUM($B$77:P77))</f>
        <v>-1101846.0694917561</v>
      </c>
      <c r="R77" s="109">
        <f>IF(SUM($B$70:R70)+SUM($B$77:Q77)&gt;0,0,SUM($B$70:R70)-SUM($B$77:Q77))</f>
        <v>-1237364.6750199236</v>
      </c>
      <c r="S77" s="109">
        <f>IF(SUM($B$70:S70)+SUM($B$77:R77)&gt;0,0,SUM($B$70:S70)-SUM($B$77:R77))</f>
        <v>-1386578.7306232657</v>
      </c>
      <c r="T77" s="109">
        <f>IF(SUM($B$70:T70)+SUM($B$77:S77)&gt;0,0,SUM($B$70:T70)-SUM($B$77:S77))</f>
        <v>-1550888.8313369788</v>
      </c>
      <c r="U77" s="109">
        <f>IF(SUM($B$70:U70)+SUM($B$77:T77)&gt;0,0,SUM($B$70:U70)-SUM($B$77:T77))</f>
        <v>-1731840.2385264244</v>
      </c>
      <c r="V77" s="109">
        <f>IF(SUM($B$70:V70)+SUM($B$77:U77)&gt;0,0,SUM($B$70:V70)-SUM($B$77:U77))</f>
        <v>-1931137.9449361749</v>
      </c>
      <c r="W77" s="109">
        <f>IF(SUM($B$70:W70)+SUM($B$77:V77)&gt;0,0,SUM($B$70:W70)-SUM($B$77:V77))</f>
        <v>-2150663.3189542852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1843015.513348911</v>
      </c>
      <c r="E82" s="106">
        <f t="shared" si="24"/>
        <v>1993145.1904268013</v>
      </c>
      <c r="F82" s="106">
        <f t="shared" si="24"/>
        <v>2163357.9783255872</v>
      </c>
      <c r="G82" s="106">
        <f t="shared" si="24"/>
        <v>2350525.8556811158</v>
      </c>
      <c r="H82" s="106">
        <f t="shared" si="24"/>
        <v>2556361.4558488457</v>
      </c>
      <c r="I82" s="106">
        <f t="shared" si="24"/>
        <v>2782752.4833174204</v>
      </c>
      <c r="J82" s="106">
        <f t="shared" si="24"/>
        <v>3031779.7902379241</v>
      </c>
      <c r="K82" s="106">
        <f t="shared" si="24"/>
        <v>3305737.3348351824</v>
      </c>
      <c r="L82" s="106">
        <f t="shared" si="24"/>
        <v>3607154.2189262658</v>
      </c>
      <c r="M82" s="106">
        <f t="shared" si="24"/>
        <v>3938819.0225510481</v>
      </c>
      <c r="N82" s="106">
        <f t="shared" si="24"/>
        <v>4303806.6766980272</v>
      </c>
      <c r="O82" s="106">
        <f t="shared" si="24"/>
        <v>4705508.1405188255</v>
      </c>
      <c r="P82" s="106">
        <f t="shared" si="24"/>
        <v>5147663.1775252176</v>
      </c>
      <c r="Q82" s="106">
        <f t="shared" si="24"/>
        <v>5634396.5563388374</v>
      </c>
      <c r="R82" s="106">
        <f t="shared" si="24"/>
        <v>6170258.0359319458</v>
      </c>
      <c r="S82" s="106">
        <f t="shared" si="24"/>
        <v>6760266.5333077284</v>
      </c>
      <c r="T82" s="106">
        <f t="shared" si="24"/>
        <v>7409958.9136073953</v>
      </c>
      <c r="U82" s="106">
        <f t="shared" si="24"/>
        <v>8125443.889127315</v>
      </c>
      <c r="V82" s="106">
        <f t="shared" si="24"/>
        <v>8913461.5651561618</v>
      </c>
      <c r="W82" s="106">
        <f t="shared" si="24"/>
        <v>9781449.2274244223</v>
      </c>
    </row>
    <row r="83" spans="1:23" ht="12" customHeight="1" x14ac:dyDescent="0.25">
      <c r="A83" s="94" t="s">
        <v>248</v>
      </c>
      <c r="B83" s="106">
        <f>SUM($B$82:B82)</f>
        <v>0</v>
      </c>
      <c r="C83" s="106">
        <f>SUM(B82:C82)</f>
        <v>977375.2548747079</v>
      </c>
      <c r="D83" s="106">
        <f>SUM(B82:D82)</f>
        <v>2820390.7682236191</v>
      </c>
      <c r="E83" s="106">
        <f>SUM($B$82:E82)</f>
        <v>4813535.9586504204</v>
      </c>
      <c r="F83" s="106">
        <f>SUM($B$82:F82)</f>
        <v>6976893.9369760081</v>
      </c>
      <c r="G83" s="106">
        <f>SUM($B$82:G82)</f>
        <v>9327419.7926571239</v>
      </c>
      <c r="H83" s="106">
        <f>SUM($B$82:H82)</f>
        <v>11883781.248505969</v>
      </c>
      <c r="I83" s="106">
        <f>SUM($B$82:I82)</f>
        <v>14666533.731823388</v>
      </c>
      <c r="J83" s="106">
        <f>SUM($B$82:J82)</f>
        <v>17698313.522061311</v>
      </c>
      <c r="K83" s="106">
        <f>SUM($B$82:K82)</f>
        <v>21004050.856896494</v>
      </c>
      <c r="L83" s="106">
        <f>SUM($B$82:L82)</f>
        <v>24611205.075822759</v>
      </c>
      <c r="M83" s="106">
        <f>SUM($B$82:M82)</f>
        <v>28550024.098373808</v>
      </c>
      <c r="N83" s="106">
        <f>SUM($B$82:N82)</f>
        <v>32853830.775071837</v>
      </c>
      <c r="O83" s="106">
        <f>SUM($B$82:O82)</f>
        <v>37559338.915590659</v>
      </c>
      <c r="P83" s="106">
        <f>SUM($B$82:P82)</f>
        <v>42707002.093115874</v>
      </c>
      <c r="Q83" s="106">
        <f>SUM($B$82:Q82)</f>
        <v>48341398.649454713</v>
      </c>
      <c r="R83" s="106">
        <f>SUM($B$82:R82)</f>
        <v>54511656.685386658</v>
      </c>
      <c r="S83" s="106">
        <f>SUM($B$82:S82)</f>
        <v>61271923.218694389</v>
      </c>
      <c r="T83" s="106">
        <f>SUM($B$82:T82)</f>
        <v>68681882.132301778</v>
      </c>
      <c r="U83" s="106">
        <f>SUM($B$82:U82)</f>
        <v>76807326.021429092</v>
      </c>
      <c r="V83" s="106">
        <f>SUM($B$82:V82)</f>
        <v>85720787.586585253</v>
      </c>
      <c r="W83" s="106">
        <f>SUM($B$82:W82)</f>
        <v>95502236.814009681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1630987.1799547886</v>
      </c>
      <c r="E85" s="106">
        <f t="shared" si="26"/>
        <v>1560925.0453651827</v>
      </c>
      <c r="F85" s="106">
        <f t="shared" si="26"/>
        <v>1499315.5979432962</v>
      </c>
      <c r="G85" s="106">
        <f t="shared" si="26"/>
        <v>1441621.5271838203</v>
      </c>
      <c r="H85" s="106">
        <f t="shared" si="26"/>
        <v>1387490.5801679767</v>
      </c>
      <c r="I85" s="106">
        <f t="shared" si="26"/>
        <v>1336607.574997938</v>
      </c>
      <c r="J85" s="106">
        <f t="shared" si="26"/>
        <v>1288690.2693350753</v>
      </c>
      <c r="K85" s="106">
        <f t="shared" si="26"/>
        <v>1243485.6987616802</v>
      </c>
      <c r="L85" s="106">
        <f t="shared" si="26"/>
        <v>1200766.9311523305</v>
      </c>
      <c r="M85" s="106">
        <f t="shared" si="26"/>
        <v>1160330.1894210735</v>
      </c>
      <c r="N85" s="106">
        <f t="shared" si="26"/>
        <v>1121992.3004802316</v>
      </c>
      <c r="O85" s="106">
        <f t="shared" si="26"/>
        <v>1085588.4330875382</v>
      </c>
      <c r="P85" s="106">
        <f t="shared" si="26"/>
        <v>1050970.0915428034</v>
      </c>
      <c r="Q85" s="106">
        <f t="shared" si="26"/>
        <v>1018003.3359873818</v>
      </c>
      <c r="R85" s="106">
        <f t="shared" si="26"/>
        <v>986567.20341593877</v>
      </c>
      <c r="S85" s="106">
        <f t="shared" si="26"/>
        <v>956552.3064805941</v>
      </c>
      <c r="T85" s="106">
        <f t="shared" si="26"/>
        <v>927859.58979668154</v>
      </c>
      <c r="U85" s="106">
        <f t="shared" si="26"/>
        <v>900399.22578648897</v>
      </c>
      <c r="V85" s="106">
        <f t="shared" si="26"/>
        <v>874089.63415703713</v>
      </c>
      <c r="W85" s="106">
        <f t="shared" si="26"/>
        <v>848856.61093107716</v>
      </c>
    </row>
    <row r="86" spans="1:23" ht="21.75" customHeight="1" x14ac:dyDescent="0.25">
      <c r="A86" s="110" t="s">
        <v>251</v>
      </c>
      <c r="B86" s="106">
        <f>SUM(B85)</f>
        <v>0</v>
      </c>
      <c r="C86" s="106">
        <f t="shared" ref="C86:W86" si="27">C85+B86</f>
        <v>977375.2548747079</v>
      </c>
      <c r="D86" s="106">
        <f t="shared" si="27"/>
        <v>2608362.4348294968</v>
      </c>
      <c r="E86" s="106">
        <f t="shared" si="27"/>
        <v>4169287.4801946795</v>
      </c>
      <c r="F86" s="106">
        <f t="shared" si="27"/>
        <v>5668603.0781379752</v>
      </c>
      <c r="G86" s="106">
        <f t="shared" si="27"/>
        <v>7110224.6053217957</v>
      </c>
      <c r="H86" s="106">
        <f t="shared" si="27"/>
        <v>8497715.1854897719</v>
      </c>
      <c r="I86" s="106">
        <f t="shared" si="27"/>
        <v>9834322.7604877092</v>
      </c>
      <c r="J86" s="106">
        <f t="shared" si="27"/>
        <v>11123013.029822785</v>
      </c>
      <c r="K86" s="106">
        <f t="shared" si="27"/>
        <v>12366498.728584465</v>
      </c>
      <c r="L86" s="106">
        <f t="shared" si="27"/>
        <v>13567265.659736795</v>
      </c>
      <c r="M86" s="106">
        <f t="shared" si="27"/>
        <v>14727595.84915787</v>
      </c>
      <c r="N86" s="106">
        <f t="shared" si="27"/>
        <v>15849588.149638101</v>
      </c>
      <c r="O86" s="106">
        <f t="shared" si="27"/>
        <v>16935176.58272564</v>
      </c>
      <c r="P86" s="106">
        <f t="shared" si="27"/>
        <v>17986146.674268443</v>
      </c>
      <c r="Q86" s="106">
        <f t="shared" si="27"/>
        <v>19004150.010255825</v>
      </c>
      <c r="R86" s="106">
        <f t="shared" si="27"/>
        <v>19990717.213671762</v>
      </c>
      <c r="S86" s="106">
        <f t="shared" si="27"/>
        <v>20947269.520152356</v>
      </c>
      <c r="T86" s="106">
        <f t="shared" si="27"/>
        <v>21875129.109949037</v>
      </c>
      <c r="U86" s="106">
        <f t="shared" si="27"/>
        <v>22775528.335735526</v>
      </c>
      <c r="V86" s="106">
        <f t="shared" si="27"/>
        <v>23649617.969892561</v>
      </c>
      <c r="W86" s="106">
        <f t="shared" si="27"/>
        <v>24498474.580823638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РП № 1,3,4,5 (замена масляных выключателей и ВН на вакуумные с комплектом РЗиА в кол-ве - 37шт., устройство системы АВР-1шт., внедрение комплекса АСДТУ)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2024-10-29T06:51:07Z</dcterms:created>
  <dcterms:modified xsi:type="dcterms:W3CDTF">2026-02-14T21:07:42Z</dcterms:modified>
</cp:coreProperties>
</file>